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90" windowWidth="19140" windowHeight="7090"/>
  </bookViews>
  <sheets>
    <sheet name="Customization" sheetId="1" r:id="rId1"/>
    <sheet name="Sheet2" sheetId="2" state="hidden" r:id="rId2"/>
  </sheets>
  <externalReferences>
    <externalReference r:id="rId3"/>
  </externalReferences>
  <definedNames>
    <definedName name="AdminColms_ColmRng" localSheetId="0">Customization!$A:$C,Customization!$Y:$AC</definedName>
    <definedName name="AdvSfty_AvlOpt">'[1]Control Panel'!$K$30</definedName>
    <definedName name="All_NonBorderColms">Tbl_Customization[[Def Sort]:[Categ Sort]],Tbl_Customization[Image],Tbl_Customization[[Sel]:[X]],Tbl_Customization[[Categ]:[Part Num]],Tbl_Customization[Description],Tbl_Customization[[Best Price]:[Total Cost]],Tbl_Customization[[Seller]:[Web Link]],Tbl_Customization[Notes],Tbl_Customization[Dsbl],#REF!</definedName>
    <definedName name="BorderColms_ColmRng" localSheetId="0">Tbl_Customization[.a],Tbl_Customization[c.2],Tbl_Customization[g3],Tbl_Customization[g2],Tbl_Customization[g32],Tbl_Customization[v],Tbl_Customization[v3],Tbl_Customization[.r],Tbl_Customization[.ek],Tbl_Customization[Column13]</definedName>
    <definedName name="ChkBx_ColmRng" localSheetId="0">Tbl_Customization[Sel],Tbl_Customization[Dsbl]</definedName>
    <definedName name="Custom_Cust_Total">'[1]Control Panel'!$O$24</definedName>
    <definedName name="Custom_Final_Disc">'[1]Control Panel'!$O$27</definedName>
    <definedName name="Custom_Final_Total">'[1]Control Panel'!$O$25</definedName>
    <definedName name="Custom_Group_Total">'[1]Control Panel'!$O$22</definedName>
    <definedName name="Custom_Model_Total">'[1]Control Panel'!$O$21</definedName>
    <definedName name="Custom_Total_AfterDisc">'[1]Control Panel'!$O$29</definedName>
    <definedName name="Custom_Total_AfterDiscTxt">'[1]Control Panel'!$O$30</definedName>
    <definedName name="Custz_Total">'[1]Control Panel'!$P$51</definedName>
    <definedName name="Custz_Total_Txt">'[1]Control Panel'!$P$52</definedName>
    <definedName name="Disable_ActvRowHghLt">'[1]Control Panel'!$F$6</definedName>
    <definedName name="Disable_ColorFonts">'[1]Control Panel'!$F$5</definedName>
    <definedName name="DisableMacros">'[1]Control Panel'!$F$15</definedName>
    <definedName name="EnableDiscount">'[1]Control Panel'!$Q$5</definedName>
    <definedName name="Final_Cost_Txt">'[1]Control Panel'!$Q$60</definedName>
    <definedName name="Final_CustzCost_Txt">'[1]Control Panel'!$Q$59</definedName>
    <definedName name="Final_DealerCost_Txt">'[1]Control Panel'!$Q$58</definedName>
    <definedName name="Final_ResellTotal">'[1]Control Panel'!#REF!</definedName>
    <definedName name="Final_ResellTotal_Txt">'[1]Control Panel'!#REF!</definedName>
    <definedName name="Final_Selection_PN">'[1]Control Panel'!$H$5</definedName>
    <definedName name="Final_Selection_PN2">'[1]Control Panel'!$H$6</definedName>
    <definedName name="FWP_Cust_Total">'[1]Control Panel'!$O$12</definedName>
    <definedName name="FWP_Final_Disc">'[1]Control Panel'!$O$15</definedName>
    <definedName name="FWP_Final_DiscTxt">'[1]Control Panel'!$O$16</definedName>
    <definedName name="FWP_Final_Total">'[1]Control Panel'!$O$13</definedName>
    <definedName name="FWP_Final_TotalTxt">'[1]Control Panel'!$O$14</definedName>
    <definedName name="FWP_Group_Total">'[1]Control Panel'!$O$10</definedName>
    <definedName name="FWP_Model_Total">'[1]Control Panel'!$O$9</definedName>
    <definedName name="FWP_Total_AfterDisc">'[1]Control Panel'!$O$17</definedName>
    <definedName name="FWP_Total_AfterDiscTxt">'[1]Control Panel'!$O$18</definedName>
    <definedName name="HardTop_IsSel">'[1]Control Panel'!$J$16</definedName>
    <definedName name="HdStrgBag_AvlOpt">'[1]Control Panel'!$K$22</definedName>
    <definedName name="Headliner_AvlOpt">'[1]Control Panel'!$K$23</definedName>
    <definedName name="HideOptions">'[1]Control Panel'!$F$7</definedName>
    <definedName name="Leave_WB_Unpro">'[1]Control Panel'!$F$14</definedName>
    <definedName name="Leave_WS_Unpro">'[1]Control Panel'!$F$13</definedName>
    <definedName name="MacroOnly_ColmRng" localSheetId="0">Tbl_Customization[Sel]</definedName>
    <definedName name="MakeSmallStops">'[1]Control Panel'!$F$12</definedName>
    <definedName name="MakeStops">'[1]Control Panel'!$F$11</definedName>
    <definedName name="MopMeshTop_AvlOpt">'[1]Control Panel'!$K$20</definedName>
    <definedName name="MopSolidTop_AvlOpt">'[1]Control Panel'!$K$21</definedName>
    <definedName name="MSRP_Cust_Total">'[1]Control Panel'!$P$12</definedName>
    <definedName name="MSRP_Final_Disc">'[1]Control Panel'!$P$15</definedName>
    <definedName name="MSRP_Final_DiscTxt">'[1]Control Panel'!$P$16</definedName>
    <definedName name="MSRP_Final_Total">'[1]Control Panel'!$P$13</definedName>
    <definedName name="MSRP_Final_TotalTxt">'[1]Control Panel'!$P$14</definedName>
    <definedName name="MSRP_Group_Total">'[1]Control Panel'!$P$10</definedName>
    <definedName name="MSRP_Model_Total">'[1]Control Panel'!$P$9</definedName>
    <definedName name="MSRP_Total_AfterDisc">'[1]Control Panel'!$P$17</definedName>
    <definedName name="MSRP_Total_AfterDiscTxt">'[1]Control Panel'!$P$18</definedName>
    <definedName name="NonBorderColms_ColmRng" localSheetId="0">Tbl_Customization[[Def Sort]:[Categ Sort]],Tbl_Customization[Image],Tbl_Customization[[Sel]:[X]],Tbl_Customization[[Categ]:[Part Num]],Tbl_Customization[Description],Tbl_Customization[[Best Price]:[Total Cost]],Tbl_Customization[[Seller]:[Web Link]],Tbl_Customization[Notes],Tbl_Customization[Dsbl],Tbl_Customization[[Image Name]:[Image Name Len]]</definedName>
    <definedName name="NonMacro_ColmRng" localSheetId="0">Tbl_Customization[X]</definedName>
    <definedName name="PerBelowFWP">'[1]Control Panel'!$O$5</definedName>
    <definedName name="_xlnm.Print_Area" localSheetId="0">Tbl_Customization[#All]</definedName>
    <definedName name="_xlnm.Print_Titles" localSheetId="0">Customization!$1:$1</definedName>
    <definedName name="Purch_Amt">'[1]Control Panel'!$P$42</definedName>
    <definedName name="Purch_Amt_Txt">'[1]Control Panel'!$P$43</definedName>
    <definedName name="Purch_Amt_TxtBx">Sheet2!$C$4</definedName>
    <definedName name="Purch_ShipCost">'[1]Control Panel'!$P$44</definedName>
    <definedName name="Purch_ShipCost_Txt">Sheet2!$C$6</definedName>
    <definedName name="Purch_Total">'[1]Control Panel'!$P$46</definedName>
    <definedName name="Purch_Total_Txt">Sheet2!$C$8</definedName>
    <definedName name="Resell_Amt">'[1]Control Panel'!$Q$42</definedName>
    <definedName name="Resell_Amt_Txt">Sheet2!$D$4</definedName>
    <definedName name="Resell_ShipCost">'[1]Control Panel'!$Q$44</definedName>
    <definedName name="Resell_ShipCost_Txt">Sheet2!$D$6</definedName>
    <definedName name="Resell_Total">'[1]Control Panel'!$Q$46</definedName>
    <definedName name="Resell_Total_Txt">Sheet2!$D$8</definedName>
    <definedName name="Sel_Audio_SubPN">'[1]Control Panel'!$K$28</definedName>
    <definedName name="Sel_Cold_SubPN">'[1]Control Panel'!$K$27</definedName>
    <definedName name="Sel_Conv_SubPN">'[1]Control Panel'!$K$29</definedName>
    <definedName name="Sel_DualTop_CntrCatg">'[1]Control Panel'!$I$17</definedName>
    <definedName name="Sel_Engine_ConfigID">'[1]Control Panel'!$K$11</definedName>
    <definedName name="Sel_Engine_Dscp">'[1]Control Panel'!$L$11</definedName>
    <definedName name="Sel_Engine_PN">'[1]Control Panel'!$I$11</definedName>
    <definedName name="Sel_Engine_SubPN">'[1]Control Panel'!$J$11</definedName>
    <definedName name="Sel_HardTop_CntrCatg">'[1]Control Panel'!$I$16</definedName>
    <definedName name="Sel_LED_SubPN">'[1]Control Panel'!$K$26</definedName>
    <definedName name="Sel_Model_ConfigID">'[1]Control Panel'!$K$9</definedName>
    <definedName name="Sel_Model_Dscp">'[1]Control Panel'!$L$9</definedName>
    <definedName name="Sel_Model_PN">'[1]Control Panel'!$I$9</definedName>
    <definedName name="Sel_Model_SubPN">'[1]Control Panel'!$J$9</definedName>
    <definedName name="Sel_Sfty_SubPN">'[1]Control Panel'!$K$25</definedName>
    <definedName name="Sel_SkyTop_CntrCatg">'[1]Control Panel'!$I$18</definedName>
    <definedName name="Sel_SoftTop_CntrCatg">'[1]Control Panel'!$I$15</definedName>
    <definedName name="Sel_Trans_ConfigID">'[1]Control Panel'!$K$12</definedName>
    <definedName name="Sel_Trans_Dscp">'[1]Control Panel'!$L$12</definedName>
    <definedName name="Sel_Trans_PN">'[1]Control Panel'!$I$12</definedName>
    <definedName name="Sel_Trans_SubPN">'[1]Control Panel'!$J$12</definedName>
    <definedName name="Sel_Trim_ConfigID">'[1]Control Panel'!$K$10</definedName>
    <definedName name="Sel_Trim_Dscp">'[1]Control Panel'!$L$10</definedName>
    <definedName name="Sel_Trim_SubPN">'[1]Control Panel'!$J$10</definedName>
    <definedName name="Select_PriceCateg">'[1]Control Panel'!$Q$54</definedName>
    <definedName name="Ship_Final_Disc">'[1]Control Panel'!$P$27</definedName>
    <definedName name="Ship_Final_Total">'[1]Control Panel'!$P$25</definedName>
    <definedName name="Ship_Model_Total">'[1]Control Panel'!$P$21</definedName>
    <definedName name="Ship_Total_AfterDisc">'[1]Control Panel'!$P$29</definedName>
    <definedName name="Ship_Total_AfterDiscTxt">'[1]Control Panel'!$P$30</definedName>
    <definedName name="ShowingOptions">'[1]Control Panel'!$D$8</definedName>
    <definedName name="ShowThese_SubPNs">'[1]Control Panel'!$K$33:$K$45</definedName>
    <definedName name="SoftTop_IsSel">'[1]Control Panel'!$J$15</definedName>
    <definedName name="Spare1_Cust_Total">'[1]Control Panel'!$Q$12</definedName>
    <definedName name="Spare1_Final_Disc">'[1]Control Panel'!$Q$15</definedName>
    <definedName name="Spare1_Final_DiscTxt">'[1]Control Panel'!$Q$16</definedName>
    <definedName name="Spare1_Final_Total">'[1]Control Panel'!$Q$13</definedName>
    <definedName name="Spare1_Final_TotalTxt">'[1]Control Panel'!$Q$14</definedName>
    <definedName name="Spare1_Group_Total">'[1]Control Panel'!$Q$10</definedName>
    <definedName name="Spare1_Model_Total">'[1]Control Panel'!$Q$9</definedName>
    <definedName name="Spare1_Total_AfterDisc">'[1]Control Panel'!$Q$17</definedName>
    <definedName name="Spare1_Total_AfterDiscTxt">'[1]Control Panel'!$Q$18</definedName>
    <definedName name="TotCust_Final_Disc">'[1]Control Panel'!$Q$27</definedName>
    <definedName name="TotCust_Final_Total">'[1]Control Panel'!$Q$25</definedName>
    <definedName name="TotCust_Total_AfterDisc">'[1]Control Panel'!$Q$29</definedName>
    <definedName name="TotCust_Total_AfterDiscTxt">'[1]Control Panel'!$Q$30</definedName>
    <definedName name="UseFWP_ToCal">'[1]Control Panel'!$P$54</definedName>
  </definedNames>
  <calcPr calcId="144525"/>
</workbook>
</file>

<file path=xl/calcChain.xml><?xml version="1.0" encoding="utf-8"?>
<calcChain xmlns="http://schemas.openxmlformats.org/spreadsheetml/2006/main">
  <c r="G36" i="1" l="1"/>
  <c r="G37" i="1"/>
  <c r="D5" i="2" l="1"/>
  <c r="D6" i="2" s="1"/>
  <c r="C5" i="2"/>
  <c r="C6" i="2" s="1"/>
  <c r="D3" i="2"/>
  <c r="D4" i="2" s="1"/>
  <c r="C3" i="2"/>
  <c r="C4" i="2" s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AA64" i="1"/>
  <c r="AB64" i="1" s="1"/>
  <c r="AA65" i="1"/>
  <c r="AB65" i="1" s="1"/>
  <c r="AA66" i="1"/>
  <c r="AB66" i="1" s="1"/>
  <c r="AA67" i="1"/>
  <c r="AA68" i="1"/>
  <c r="AB68" i="1" s="1"/>
  <c r="AA69" i="1"/>
  <c r="AB69" i="1" s="1"/>
  <c r="AA70" i="1"/>
  <c r="AB70" i="1" s="1"/>
  <c r="AA71" i="1"/>
  <c r="AA72" i="1"/>
  <c r="AB72" i="1" s="1"/>
  <c r="AA73" i="1"/>
  <c r="AB73" i="1" s="1"/>
  <c r="AA74" i="1"/>
  <c r="AB74" i="1" s="1"/>
  <c r="AA75" i="1"/>
  <c r="AB75" i="1" s="1"/>
  <c r="AA76" i="1"/>
  <c r="AB76" i="1" s="1"/>
  <c r="AA77" i="1"/>
  <c r="AB77" i="1" s="1"/>
  <c r="AA78" i="1"/>
  <c r="AB78" i="1" s="1"/>
  <c r="AA79" i="1"/>
  <c r="AA80" i="1"/>
  <c r="AB80" i="1" s="1"/>
  <c r="AA81" i="1"/>
  <c r="AB81" i="1" s="1"/>
  <c r="AA82" i="1"/>
  <c r="AB82" i="1" s="1"/>
  <c r="AA83" i="1"/>
  <c r="AB83" i="1" s="1"/>
  <c r="AA84" i="1"/>
  <c r="AB84" i="1" s="1"/>
  <c r="AA85" i="1"/>
  <c r="AB85" i="1" s="1"/>
  <c r="AA86" i="1"/>
  <c r="AB86" i="1" s="1"/>
  <c r="AA87" i="1"/>
  <c r="AB87" i="1" s="1"/>
  <c r="AA88" i="1"/>
  <c r="AB88" i="1" s="1"/>
  <c r="AA89" i="1"/>
  <c r="AB89" i="1" s="1"/>
  <c r="AA90" i="1"/>
  <c r="AB90" i="1" s="1"/>
  <c r="AB67" i="1"/>
  <c r="AB71" i="1"/>
  <c r="AB79" i="1"/>
  <c r="Q118" i="1"/>
  <c r="AA117" i="1"/>
  <c r="AB117" i="1" s="1"/>
  <c r="Y117" i="1"/>
  <c r="R117" i="1"/>
  <c r="G117" i="1"/>
  <c r="AA116" i="1"/>
  <c r="AB116" i="1" s="1"/>
  <c r="Y116" i="1"/>
  <c r="R116" i="1"/>
  <c r="G116" i="1"/>
  <c r="AA115" i="1"/>
  <c r="AB115" i="1" s="1"/>
  <c r="Y115" i="1"/>
  <c r="R115" i="1"/>
  <c r="G115" i="1"/>
  <c r="AA114" i="1"/>
  <c r="AB114" i="1" s="1"/>
  <c r="Y114" i="1"/>
  <c r="R114" i="1"/>
  <c r="G114" i="1"/>
  <c r="AA113" i="1"/>
  <c r="AB113" i="1" s="1"/>
  <c r="Y113" i="1"/>
  <c r="R113" i="1"/>
  <c r="G113" i="1"/>
  <c r="AA112" i="1"/>
  <c r="AB112" i="1" s="1"/>
  <c r="Y112" i="1"/>
  <c r="R112" i="1"/>
  <c r="G112" i="1"/>
  <c r="AA111" i="1"/>
  <c r="AB111" i="1" s="1"/>
  <c r="Y111" i="1"/>
  <c r="R111" i="1"/>
  <c r="G111" i="1"/>
  <c r="AA110" i="1"/>
  <c r="AB110" i="1" s="1"/>
  <c r="Y110" i="1"/>
  <c r="R110" i="1"/>
  <c r="G110" i="1"/>
  <c r="AA109" i="1"/>
  <c r="AB109" i="1" s="1"/>
  <c r="Y109" i="1"/>
  <c r="R109" i="1"/>
  <c r="G109" i="1"/>
  <c r="AA108" i="1"/>
  <c r="AB108" i="1" s="1"/>
  <c r="Y108" i="1"/>
  <c r="R108" i="1"/>
  <c r="G108" i="1"/>
  <c r="AA107" i="1"/>
  <c r="AB107" i="1" s="1"/>
  <c r="Y107" i="1"/>
  <c r="R107" i="1"/>
  <c r="G107" i="1"/>
  <c r="AA106" i="1"/>
  <c r="AB106" i="1" s="1"/>
  <c r="Y106" i="1"/>
  <c r="R106" i="1"/>
  <c r="G106" i="1"/>
  <c r="AA105" i="1"/>
  <c r="AB105" i="1" s="1"/>
  <c r="Y105" i="1"/>
  <c r="R105" i="1"/>
  <c r="G105" i="1"/>
  <c r="AA104" i="1"/>
  <c r="AB104" i="1" s="1"/>
  <c r="Y104" i="1"/>
  <c r="R104" i="1"/>
  <c r="G104" i="1"/>
  <c r="AA103" i="1"/>
  <c r="AB103" i="1" s="1"/>
  <c r="Y103" i="1"/>
  <c r="R103" i="1"/>
  <c r="G103" i="1"/>
  <c r="AA102" i="1"/>
  <c r="AB102" i="1" s="1"/>
  <c r="Y102" i="1"/>
  <c r="R102" i="1"/>
  <c r="G102" i="1"/>
  <c r="AA101" i="1"/>
  <c r="AB101" i="1" s="1"/>
  <c r="Y101" i="1"/>
  <c r="R101" i="1"/>
  <c r="G101" i="1"/>
  <c r="AA100" i="1"/>
  <c r="AB100" i="1" s="1"/>
  <c r="Y100" i="1"/>
  <c r="R100" i="1"/>
  <c r="G100" i="1"/>
  <c r="AA99" i="1"/>
  <c r="AB99" i="1" s="1"/>
  <c r="Y99" i="1"/>
  <c r="R99" i="1"/>
  <c r="G99" i="1"/>
  <c r="AA98" i="1"/>
  <c r="AB98" i="1" s="1"/>
  <c r="Y98" i="1"/>
  <c r="R98" i="1"/>
  <c r="G98" i="1"/>
  <c r="AA97" i="1"/>
  <c r="AB97" i="1" s="1"/>
  <c r="Y97" i="1"/>
  <c r="R97" i="1"/>
  <c r="G97" i="1"/>
  <c r="AA96" i="1"/>
  <c r="AB96" i="1" s="1"/>
  <c r="Y96" i="1"/>
  <c r="R96" i="1"/>
  <c r="G96" i="1"/>
  <c r="AA95" i="1"/>
  <c r="AB95" i="1" s="1"/>
  <c r="Y95" i="1"/>
  <c r="R95" i="1"/>
  <c r="G95" i="1"/>
  <c r="AA94" i="1"/>
  <c r="AB94" i="1" s="1"/>
  <c r="Y94" i="1"/>
  <c r="R94" i="1"/>
  <c r="G94" i="1"/>
  <c r="AA93" i="1"/>
  <c r="AB93" i="1" s="1"/>
  <c r="Y93" i="1"/>
  <c r="R93" i="1"/>
  <c r="G93" i="1"/>
  <c r="AA92" i="1"/>
  <c r="AB92" i="1" s="1"/>
  <c r="Y92" i="1"/>
  <c r="R92" i="1"/>
  <c r="G92" i="1"/>
  <c r="AA91" i="1"/>
  <c r="AB91" i="1" s="1"/>
  <c r="Y91" i="1"/>
  <c r="R91" i="1"/>
  <c r="G91" i="1"/>
  <c r="AA63" i="1"/>
  <c r="AB63" i="1" s="1"/>
  <c r="Y63" i="1"/>
  <c r="R63" i="1"/>
  <c r="G63" i="1"/>
  <c r="AA62" i="1"/>
  <c r="AB62" i="1" s="1"/>
  <c r="Y62" i="1"/>
  <c r="R62" i="1"/>
  <c r="G62" i="1"/>
  <c r="AA61" i="1"/>
  <c r="AB61" i="1" s="1"/>
  <c r="Y61" i="1"/>
  <c r="R61" i="1"/>
  <c r="G61" i="1"/>
  <c r="AA60" i="1"/>
  <c r="AB60" i="1" s="1"/>
  <c r="Y60" i="1"/>
  <c r="R60" i="1"/>
  <c r="G60" i="1"/>
  <c r="AA59" i="1"/>
  <c r="AB59" i="1" s="1"/>
  <c r="Y59" i="1"/>
  <c r="R59" i="1"/>
  <c r="G59" i="1"/>
  <c r="AA58" i="1"/>
  <c r="AB58" i="1" s="1"/>
  <c r="Y58" i="1"/>
  <c r="R58" i="1"/>
  <c r="G58" i="1"/>
  <c r="AA57" i="1"/>
  <c r="AB57" i="1" s="1"/>
  <c r="Y57" i="1"/>
  <c r="R57" i="1"/>
  <c r="G57" i="1"/>
  <c r="AA56" i="1"/>
  <c r="AB56" i="1" s="1"/>
  <c r="Y56" i="1"/>
  <c r="R56" i="1"/>
  <c r="G56" i="1"/>
  <c r="AA55" i="1"/>
  <c r="AB55" i="1" s="1"/>
  <c r="Y55" i="1"/>
  <c r="R55" i="1"/>
  <c r="G55" i="1"/>
  <c r="AA54" i="1"/>
  <c r="AB54" i="1" s="1"/>
  <c r="Y54" i="1"/>
  <c r="R54" i="1"/>
  <c r="G54" i="1"/>
  <c r="AA53" i="1"/>
  <c r="AB53" i="1" s="1"/>
  <c r="Y53" i="1"/>
  <c r="R53" i="1"/>
  <c r="G53" i="1"/>
  <c r="AA52" i="1"/>
  <c r="AB52" i="1" s="1"/>
  <c r="Y52" i="1"/>
  <c r="R52" i="1"/>
  <c r="G52" i="1"/>
  <c r="AA51" i="1"/>
  <c r="AB51" i="1" s="1"/>
  <c r="Y51" i="1"/>
  <c r="R51" i="1"/>
  <c r="G51" i="1"/>
  <c r="AA50" i="1"/>
  <c r="AB50" i="1" s="1"/>
  <c r="Y50" i="1"/>
  <c r="R50" i="1"/>
  <c r="G50" i="1"/>
  <c r="AA49" i="1"/>
  <c r="AB49" i="1" s="1"/>
  <c r="Y49" i="1"/>
  <c r="R49" i="1"/>
  <c r="G49" i="1"/>
  <c r="AA48" i="1"/>
  <c r="AB48" i="1" s="1"/>
  <c r="Y48" i="1"/>
  <c r="R48" i="1"/>
  <c r="G48" i="1"/>
  <c r="AA47" i="1"/>
  <c r="AB47" i="1" s="1"/>
  <c r="Y47" i="1"/>
  <c r="R47" i="1"/>
  <c r="G47" i="1"/>
  <c r="AA46" i="1"/>
  <c r="AB46" i="1" s="1"/>
  <c r="Y46" i="1"/>
  <c r="R46" i="1"/>
  <c r="G46" i="1"/>
  <c r="AA45" i="1"/>
  <c r="AB45" i="1" s="1"/>
  <c r="Y45" i="1"/>
  <c r="R45" i="1"/>
  <c r="G45" i="1"/>
  <c r="AA44" i="1"/>
  <c r="AB44" i="1" s="1"/>
  <c r="Y44" i="1"/>
  <c r="R44" i="1"/>
  <c r="G44" i="1"/>
  <c r="AA43" i="1"/>
  <c r="AB43" i="1" s="1"/>
  <c r="Y43" i="1"/>
  <c r="R43" i="1"/>
  <c r="G43" i="1"/>
  <c r="AA42" i="1"/>
  <c r="AB42" i="1" s="1"/>
  <c r="Y42" i="1"/>
  <c r="R42" i="1"/>
  <c r="G42" i="1"/>
  <c r="AA41" i="1"/>
  <c r="AB41" i="1" s="1"/>
  <c r="Y41" i="1"/>
  <c r="R41" i="1"/>
  <c r="G41" i="1"/>
  <c r="AA40" i="1"/>
  <c r="AB40" i="1" s="1"/>
  <c r="Y40" i="1"/>
  <c r="R40" i="1"/>
  <c r="G40" i="1"/>
  <c r="AA39" i="1"/>
  <c r="AB39" i="1" s="1"/>
  <c r="Y39" i="1"/>
  <c r="R39" i="1"/>
  <c r="G39" i="1"/>
  <c r="AA38" i="1"/>
  <c r="AB38" i="1" s="1"/>
  <c r="Y38" i="1"/>
  <c r="R38" i="1"/>
  <c r="G38" i="1"/>
  <c r="AA37" i="1"/>
  <c r="AB37" i="1" s="1"/>
  <c r="Y37" i="1"/>
  <c r="R37" i="1"/>
  <c r="AA36" i="1"/>
  <c r="AB36" i="1" s="1"/>
  <c r="Y36" i="1"/>
  <c r="R36" i="1"/>
  <c r="AA35" i="1"/>
  <c r="AB35" i="1" s="1"/>
  <c r="Y35" i="1"/>
  <c r="R35" i="1"/>
  <c r="G35" i="1"/>
  <c r="AA34" i="1"/>
  <c r="AB34" i="1" s="1"/>
  <c r="Y34" i="1"/>
  <c r="R34" i="1"/>
  <c r="G34" i="1"/>
  <c r="AA33" i="1"/>
  <c r="AB33" i="1" s="1"/>
  <c r="Y33" i="1"/>
  <c r="R33" i="1"/>
  <c r="G33" i="1"/>
  <c r="AA32" i="1"/>
  <c r="AB32" i="1" s="1"/>
  <c r="Y32" i="1"/>
  <c r="R32" i="1"/>
  <c r="G32" i="1"/>
  <c r="AA31" i="1"/>
  <c r="AB31" i="1" s="1"/>
  <c r="Y31" i="1"/>
  <c r="R31" i="1"/>
  <c r="G31" i="1"/>
  <c r="AA30" i="1"/>
  <c r="AB30" i="1" s="1"/>
  <c r="Y30" i="1"/>
  <c r="R30" i="1"/>
  <c r="G30" i="1"/>
  <c r="AA29" i="1"/>
  <c r="AB29" i="1" s="1"/>
  <c r="Y29" i="1"/>
  <c r="R29" i="1"/>
  <c r="G29" i="1"/>
  <c r="AA28" i="1"/>
  <c r="AB28" i="1" s="1"/>
  <c r="Y28" i="1"/>
  <c r="R28" i="1"/>
  <c r="G28" i="1"/>
  <c r="AA27" i="1"/>
  <c r="AB27" i="1" s="1"/>
  <c r="Y27" i="1"/>
  <c r="R27" i="1"/>
  <c r="G27" i="1"/>
  <c r="AA26" i="1"/>
  <c r="AB26" i="1" s="1"/>
  <c r="Y26" i="1"/>
  <c r="R26" i="1"/>
  <c r="G26" i="1"/>
  <c r="AA25" i="1"/>
  <c r="AB25" i="1" s="1"/>
  <c r="Y25" i="1"/>
  <c r="R25" i="1"/>
  <c r="G25" i="1"/>
  <c r="AA24" i="1"/>
  <c r="AB24" i="1" s="1"/>
  <c r="Y24" i="1"/>
  <c r="R24" i="1"/>
  <c r="G24" i="1"/>
  <c r="AA23" i="1"/>
  <c r="AB23" i="1" s="1"/>
  <c r="Y23" i="1"/>
  <c r="R23" i="1"/>
  <c r="G23" i="1"/>
  <c r="AA22" i="1"/>
  <c r="AB22" i="1" s="1"/>
  <c r="Y22" i="1"/>
  <c r="P22" i="1"/>
  <c r="R22" i="1" s="1"/>
  <c r="G22" i="1"/>
  <c r="AA21" i="1"/>
  <c r="AB21" i="1" s="1"/>
  <c r="Y21" i="1"/>
  <c r="P21" i="1"/>
  <c r="R21" i="1" s="1"/>
  <c r="G21" i="1"/>
  <c r="AA20" i="1"/>
  <c r="AB20" i="1" s="1"/>
  <c r="Y20" i="1"/>
  <c r="P20" i="1"/>
  <c r="R20" i="1" s="1"/>
  <c r="G20" i="1"/>
  <c r="AA19" i="1"/>
  <c r="AB19" i="1" s="1"/>
  <c r="Y19" i="1"/>
  <c r="P19" i="1"/>
  <c r="R19" i="1" s="1"/>
  <c r="G19" i="1"/>
  <c r="AA18" i="1"/>
  <c r="AB18" i="1" s="1"/>
  <c r="Y18" i="1"/>
  <c r="P18" i="1"/>
  <c r="R18" i="1" s="1"/>
  <c r="G18" i="1"/>
  <c r="AA17" i="1"/>
  <c r="AB17" i="1" s="1"/>
  <c r="Y17" i="1"/>
  <c r="P17" i="1"/>
  <c r="R17" i="1" s="1"/>
  <c r="G17" i="1"/>
  <c r="AA16" i="1"/>
  <c r="AB16" i="1" s="1"/>
  <c r="Y16" i="1"/>
  <c r="R16" i="1"/>
  <c r="G16" i="1"/>
  <c r="AA15" i="1"/>
  <c r="AB15" i="1" s="1"/>
  <c r="Y15" i="1"/>
  <c r="P15" i="1"/>
  <c r="R15" i="1" s="1"/>
  <c r="G15" i="1"/>
  <c r="AA14" i="1"/>
  <c r="AB14" i="1" s="1"/>
  <c r="Y14" i="1"/>
  <c r="P14" i="1"/>
  <c r="R14" i="1" s="1"/>
  <c r="G14" i="1"/>
  <c r="AA13" i="1"/>
  <c r="AB13" i="1" s="1"/>
  <c r="Y13" i="1"/>
  <c r="R13" i="1"/>
  <c r="G13" i="1"/>
  <c r="AA12" i="1"/>
  <c r="AB12" i="1" s="1"/>
  <c r="Y12" i="1"/>
  <c r="R12" i="1"/>
  <c r="G12" i="1"/>
  <c r="AA11" i="1"/>
  <c r="AB11" i="1" s="1"/>
  <c r="Y11" i="1"/>
  <c r="R11" i="1"/>
  <c r="G11" i="1"/>
  <c r="AA10" i="1"/>
  <c r="AB10" i="1" s="1"/>
  <c r="Y10" i="1"/>
  <c r="R10" i="1"/>
  <c r="G10" i="1"/>
  <c r="AA9" i="1"/>
  <c r="AB9" i="1" s="1"/>
  <c r="Y9" i="1"/>
  <c r="R9" i="1"/>
  <c r="G9" i="1"/>
  <c r="AA8" i="1"/>
  <c r="AB8" i="1" s="1"/>
  <c r="Y8" i="1"/>
  <c r="R8" i="1"/>
  <c r="G8" i="1"/>
  <c r="AA7" i="1"/>
  <c r="AB7" i="1" s="1"/>
  <c r="Y7" i="1"/>
  <c r="R7" i="1"/>
  <c r="G7" i="1"/>
  <c r="AA6" i="1"/>
  <c r="AB6" i="1" s="1"/>
  <c r="Y6" i="1"/>
  <c r="R6" i="1"/>
  <c r="G6" i="1"/>
  <c r="AA5" i="1"/>
  <c r="AB5" i="1" s="1"/>
  <c r="Y5" i="1"/>
  <c r="R5" i="1"/>
  <c r="G5" i="1"/>
  <c r="AA4" i="1"/>
  <c r="AB4" i="1" s="1"/>
  <c r="Y4" i="1"/>
  <c r="R4" i="1"/>
  <c r="G4" i="1"/>
  <c r="AA3" i="1"/>
  <c r="AB3" i="1" s="1"/>
  <c r="Y3" i="1"/>
  <c r="R3" i="1"/>
  <c r="G3" i="1"/>
  <c r="AA2" i="1"/>
  <c r="AB2" i="1" s="1"/>
  <c r="Y2" i="1"/>
  <c r="R2" i="1"/>
  <c r="G2" i="1"/>
  <c r="C7" i="2" l="1"/>
  <c r="C8" i="2" s="1"/>
  <c r="D7" i="2"/>
  <c r="D8" i="2" s="1"/>
  <c r="P118" i="1"/>
  <c r="R118" i="1"/>
</calcChain>
</file>

<file path=xl/sharedStrings.xml><?xml version="1.0" encoding="utf-8"?>
<sst xmlns="http://schemas.openxmlformats.org/spreadsheetml/2006/main" count="216" uniqueCount="196">
  <si>
    <t>.a</t>
  </si>
  <si>
    <t>Def Sort</t>
  </si>
  <si>
    <t>Categ Sort</t>
  </si>
  <si>
    <t>c.2</t>
  </si>
  <si>
    <t>Image</t>
  </si>
  <si>
    <t>g</t>
  </si>
  <si>
    <t>Sel</t>
  </si>
  <si>
    <t>X</t>
  </si>
  <si>
    <t>Categ</t>
  </si>
  <si>
    <t>Brand</t>
  </si>
  <si>
    <t>Part Num</t>
  </si>
  <si>
    <t>g2</t>
  </si>
  <si>
    <t>Description</t>
  </si>
  <si>
    <t>g3</t>
  </si>
  <si>
    <t>Best Price</t>
  </si>
  <si>
    <t>Ship Cost</t>
  </si>
  <si>
    <t>Total Cost</t>
  </si>
  <si>
    <t>v</t>
  </si>
  <si>
    <t>Seller</t>
  </si>
  <si>
    <t>Web Link</t>
  </si>
  <si>
    <t>v3</t>
  </si>
  <si>
    <t>Notes</t>
  </si>
  <si>
    <t>.r</t>
  </si>
  <si>
    <t>Dsbl</t>
  </si>
  <si>
    <t>.ek</t>
  </si>
  <si>
    <t>Image Name</t>
  </si>
  <si>
    <t>Image Name Len</t>
  </si>
  <si>
    <t>Column13</t>
  </si>
  <si>
    <t>FRNT BUM</t>
  </si>
  <si>
    <t>ZA-02</t>
  </si>
  <si>
    <t>BUM-FR-02</t>
  </si>
  <si>
    <t>FBSHTB-25</t>
  </si>
  <si>
    <t>Front Bumper : DV8 Off Road Stubby Front Bumper
(Winch Plate: Yes) - (Light Bar: No) - (Fog Lights: No) - (D-Ring: Yes)</t>
  </si>
  <si>
    <t>ZA-06</t>
  </si>
  <si>
    <t>BUM-FR-06</t>
  </si>
  <si>
    <t>JJLFB012</t>
  </si>
  <si>
    <t>Front Bumper : EAG Steel Stubby Front Bumper
(Winch Plate: Yes) - (Light Bar: N/A) - (Fog Lights: Yes) - (D-Ring: Yes)</t>
  </si>
  <si>
    <t>REAR BUM</t>
  </si>
  <si>
    <t>ZB-04</t>
  </si>
  <si>
    <t>BUM-RR-04</t>
  </si>
  <si>
    <t>JJLTC00</t>
  </si>
  <si>
    <t>Rear Bumper : EAG LED Rear Bumper w/EZ Grip
37” Spare Tire Carrier and Tire Adapter Fit</t>
  </si>
  <si>
    <t>ZB-06</t>
  </si>
  <si>
    <t>BUM-RR-06</t>
  </si>
  <si>
    <t>BXG-505</t>
  </si>
  <si>
    <t>Rear Bumper : Hooke Road Explorer Rear Bumper
w/2" Hitch Receiver &amp; 2X 18W LED Floodlights</t>
  </si>
  <si>
    <t>ZD-01</t>
  </si>
  <si>
    <t>TIR-CAR-01</t>
  </si>
  <si>
    <t>TIRE SUPP</t>
  </si>
  <si>
    <t>Tire Support : Rugged Ridge Spartacus HD Tire Carrier Kit
(HG: 11546.56) - (TC: 11546.57) - (BC:) - (BS:)</t>
  </si>
  <si>
    <t>ZD-07</t>
  </si>
  <si>
    <t>TIR-CAR-07</t>
  </si>
  <si>
    <t>Tire Support : Smittybilt SRC HD Pivot Rear Tire Carrier</t>
  </si>
  <si>
    <t>ZE-01</t>
  </si>
  <si>
    <t>WINCH-01</t>
  </si>
  <si>
    <t>WINCH</t>
  </si>
  <si>
    <t>Winch : Smittybilt New Gen II "X20" 10,000 Lb
Waterproof And Wireless Control Winch With Synthetic Rope</t>
  </si>
  <si>
    <t>ZE-02</t>
  </si>
  <si>
    <t>WINCH-02</t>
  </si>
  <si>
    <t>89305</t>
  </si>
  <si>
    <t>Winch : Warn Zeon 8-S Winch With Synthetic Rope</t>
  </si>
  <si>
    <t>ZE-03</t>
  </si>
  <si>
    <t>WINCH-03</t>
  </si>
  <si>
    <t>WINCH-ACC</t>
  </si>
  <si>
    <t>00015-12</t>
  </si>
  <si>
    <t>Winch : Factor 55 ProLink</t>
  </si>
  <si>
    <t>ZE-04</t>
  </si>
  <si>
    <t>WINCH-04</t>
  </si>
  <si>
    <t>00250-01</t>
  </si>
  <si>
    <t>Winch : Factor 55 Ultra Hook</t>
  </si>
  <si>
    <t>STEPS</t>
  </si>
  <si>
    <t>ZF-02</t>
  </si>
  <si>
    <t>STEP-OTH-02</t>
  </si>
  <si>
    <t>90769A</t>
  </si>
  <si>
    <t>Steps : Rough Country Contoured Drop Steps</t>
  </si>
  <si>
    <t>ZF-05</t>
  </si>
  <si>
    <t>STEP-OTH-05</t>
  </si>
  <si>
    <t>SIDE STEPS</t>
  </si>
  <si>
    <t>MMR-1823.2</t>
  </si>
  <si>
    <t>Side Steps : Hooke Road Jeep JL Door Hinge Step</t>
  </si>
  <si>
    <t>ZG-04</t>
  </si>
  <si>
    <t>WHL-OTH-04</t>
  </si>
  <si>
    <t>Wheels : Mickey Thompson Classic Baja Lock - 5 x $149.78
(Sz: 17X9) - (BS: 4.5) - (OS: -12) - (HB: 78.08)</t>
  </si>
  <si>
    <t>ZG-05</t>
  </si>
  <si>
    <t>WHL-OTH-05</t>
  </si>
  <si>
    <t>174-7973B-P</t>
  </si>
  <si>
    <t>Wheels : Ion Wheels 174 Series Black with Polished Lip - 5 x $119.99
(Sz: 17X9) - (BS: 5) - (OS: 0) - (HB: 83.82)</t>
  </si>
  <si>
    <t>ZH-01</t>
  </si>
  <si>
    <t>WHL-OTH-07</t>
  </si>
  <si>
    <t>96644BDX</t>
  </si>
  <si>
    <t>Gorilla Automotive Black Factory Style Wheel Lock System
(Thread Size: 14mm x 1.50) - (Qty: 24-Pack)</t>
  </si>
  <si>
    <t>ZI-03</t>
  </si>
  <si>
    <t>TIR-OTH-03</t>
  </si>
  <si>
    <t>4508330000</t>
  </si>
  <si>
    <t>Tires : General Grabber A/TX - 5 x $330.99
(Sz: 37X12.50R17LT) - (LR: D2) - (OD: 37) - (WR: 50K) - (WT: 72.7lbs)</t>
  </si>
  <si>
    <t>ZI-04</t>
  </si>
  <si>
    <t>TIR-OTH-04</t>
  </si>
  <si>
    <t>35666</t>
  </si>
  <si>
    <t>Tires : BF Goodrich All-Terrain T/A KO2 - 5 x $370.99
(Sz: 37x12.50R17) - (LR: D) - (OD: 36.5) - (WR: 50K) - (WT: 71.3lbs)</t>
  </si>
  <si>
    <t>ZI-05</t>
  </si>
  <si>
    <t>TIR-OTH-05</t>
  </si>
  <si>
    <t>217-050</t>
  </si>
  <si>
    <t>Tires : Nitto Ridge Grappler - 5 x $350.00
(Sz: 37x12.50R17LT) - (LR: D) - (OD: 36.77) - (WR: 50K) - (WT: 78.26lbs)</t>
  </si>
  <si>
    <t>ZI-06</t>
  </si>
  <si>
    <t>TIR-OTH-06</t>
  </si>
  <si>
    <t>217-410</t>
  </si>
  <si>
    <t>Tires : Nitto Ridge Grappler - 5 x $502.35
(Sz: 37x13.50R20LT) - (LR: E) - (OD: 36.77) - (WR: K) - (WT: lbs)</t>
  </si>
  <si>
    <t>ZI-07</t>
  </si>
  <si>
    <t>TIR-OTH-07</t>
  </si>
  <si>
    <t>43712517</t>
  </si>
  <si>
    <t>Tires : Pro Comp A/T Sport - 5 x $343.99
(Sz: 37x12.50R17LT) - (LR: D) - (OD: 36.8) - (WR: 60K) - (WT: 81.48lbs)</t>
  </si>
  <si>
    <t>ZI-08</t>
  </si>
  <si>
    <t>TIR-OTH-08</t>
  </si>
  <si>
    <t>110116004</t>
  </si>
  <si>
    <t>Tires : Yokohama Geolandar X-AT - 5 x $375
(Sz: 37x12.50R17LT) - (LR: D2) - (OD: 36.7) - (WR: 45K) - (WT: 76.9lbs)</t>
  </si>
  <si>
    <t>ZK-01</t>
  </si>
  <si>
    <t>LFT-SHK-01</t>
  </si>
  <si>
    <t>LIFT-SHOCK</t>
  </si>
  <si>
    <t>77072395</t>
  </si>
  <si>
    <t>Mopar 2" Lift Kit w/Fox Series Shocks
For 2.0 L Engine P/N: 77072430AB</t>
  </si>
  <si>
    <t>LIFT</t>
  </si>
  <si>
    <t>ZK-04</t>
  </si>
  <si>
    <t>LFT-SHK-04</t>
  </si>
  <si>
    <t>1514000</t>
  </si>
  <si>
    <t>Teraflex Sport ST4 Suspension Lift
(Lift: 4.5")</t>
  </si>
  <si>
    <t>ZK-05</t>
  </si>
  <si>
    <t>LFT-SHK-05</t>
  </si>
  <si>
    <t>SHOCK</t>
  </si>
  <si>
    <t>11-01-21-400-200</t>
  </si>
  <si>
    <t>Teraflex Falcon Series 2.1 Monotube Shocks Kit - Front &amp; Rear
(Lift: 2"- 3.5")</t>
  </si>
  <si>
    <t>ZL-01</t>
  </si>
  <si>
    <t>STABL-01</t>
  </si>
  <si>
    <t>STABILIZER</t>
  </si>
  <si>
    <t>J130214-JL</t>
  </si>
  <si>
    <t>Teraflex Falcon Nexus EF 2.2 Fast Adjust Steering Stabilizer</t>
  </si>
  <si>
    <t>ZL-02</t>
  </si>
  <si>
    <t>STABL-02</t>
  </si>
  <si>
    <t>20C001-204</t>
  </si>
  <si>
    <t>King Shocks 2.0 Steering Stabilizer</t>
  </si>
  <si>
    <t>ZM-01</t>
  </si>
  <si>
    <t>EXHUST-01</t>
  </si>
  <si>
    <t>EXHAUST</t>
  </si>
  <si>
    <t>19388</t>
  </si>
  <si>
    <t>Magnaflow MF Series Stainless Dual Exit Axle-Back Exhaust System</t>
  </si>
  <si>
    <t>ELECTRICAL</t>
  </si>
  <si>
    <t>ZN-03</t>
  </si>
  <si>
    <t>ELEC-03</t>
  </si>
  <si>
    <t>3571-JL</t>
  </si>
  <si>
    <t>Superchips Flashcal Programmer</t>
  </si>
  <si>
    <t>ZO-01</t>
  </si>
  <si>
    <t>OPT-OTH-01</t>
  </si>
  <si>
    <t>D-JL-180014-STR2</t>
  </si>
  <si>
    <t>DV8 Front Door Pair Sill Plates Since 1941 Logo</t>
  </si>
  <si>
    <t>ZO-02</t>
  </si>
  <si>
    <t>OPT-OTH-02</t>
  </si>
  <si>
    <t>D-JL-180014-STR4</t>
  </si>
  <si>
    <t>DV8 Rear Door Pair Sill Plates Since 1941 Logo</t>
  </si>
  <si>
    <t>ZP-01</t>
  </si>
  <si>
    <t>HOOD-01</t>
  </si>
  <si>
    <t>HOOD</t>
  </si>
  <si>
    <t>82215373AB</t>
  </si>
  <si>
    <t>Hood : Mopar Rubicon Hood Kit with Functional Vents</t>
  </si>
  <si>
    <t>ZP-02</t>
  </si>
  <si>
    <t>HOOD-02</t>
  </si>
  <si>
    <t>68281973AB</t>
  </si>
  <si>
    <t>Hood : Mopar Vented Steel Hood</t>
  </si>
  <si>
    <t>ZP-10</t>
  </si>
  <si>
    <t>HOOD-09</t>
  </si>
  <si>
    <t>HOOD ACC</t>
  </si>
  <si>
    <t>D-JL-190001-LK</t>
  </si>
  <si>
    <t>Hood Accessory : DV8 Offroad Locking Hood Hold Downs</t>
  </si>
  <si>
    <t>ZS-01</t>
  </si>
  <si>
    <t>ROOF-RK-01</t>
  </si>
  <si>
    <t>ROOF RACK</t>
  </si>
  <si>
    <t>EVO-3038</t>
  </si>
  <si>
    <t>Roof Rack : EVO Manufacturing Trail Roof Rack (Raw)</t>
  </si>
  <si>
    <t>ZT-01</t>
  </si>
  <si>
    <t>Resell</t>
  </si>
  <si>
    <t>Brand new set (5) of BFG KO2 2020 Rubicon</t>
  </si>
  <si>
    <t>Front plastic bumper</t>
  </si>
  <si>
    <t>Rear plastic bumper with parking sensor cut outs</t>
  </si>
  <si>
    <t>Rubicon Take-off suspension</t>
  </si>
  <si>
    <t>C U S T O M I Z A T I O N    S H E E T</t>
  </si>
  <si>
    <t>Purchase</t>
  </si>
  <si>
    <t>Total Items Cost</t>
  </si>
  <si>
    <t>Total Items Cost Text</t>
  </si>
  <si>
    <t>Total Ship Cost</t>
  </si>
  <si>
    <t>Total Ship Cost Text</t>
  </si>
  <si>
    <t>Total Amount</t>
  </si>
  <si>
    <t>Total Amount Text</t>
  </si>
  <si>
    <t>g32</t>
  </si>
  <si>
    <t>DV8</t>
  </si>
  <si>
    <t>EAG</t>
  </si>
  <si>
    <t>WHEELS</t>
  </si>
  <si>
    <t>TIRE</t>
  </si>
  <si>
    <t>SILL GUARD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</si>
</sst>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mm/dd/yy\ \ hh:mm\ AM/PM;@"/>
    <numFmt numFmtId="165" formatCode="[$-409]yyyy;@"/>
    <numFmt numFmtId="166" formatCode="[$-409]m/d/yy\ h:mm\ AM/PM;@"/>
    <numFmt numFmtId="167" formatCode="[$-409]ddd"/>
  </numFmts>
  <fonts count="3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"/>
      <color theme="0" tint="-0.14999847407452621"/>
      <name val="Tw Cen MT Condensed"/>
      <family val="2"/>
    </font>
    <font>
      <sz val="12"/>
      <color theme="0"/>
      <name val="Tw Cen MT Condensed"/>
      <family val="2"/>
    </font>
    <font>
      <sz val="1"/>
      <color rgb="FF990000"/>
      <name val="Tw Cen MT Condensed"/>
      <family val="2"/>
    </font>
    <font>
      <sz val="13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2"/>
      <color theme="1"/>
      <name val="Tw Cen MT Condensed"/>
      <family val="2"/>
    </font>
    <font>
      <sz val="18"/>
      <color theme="1"/>
      <name val="Wingdings"/>
      <charset val="2"/>
    </font>
    <font>
      <sz val="20"/>
      <color theme="1"/>
      <name val="Calibri"/>
      <family val="2"/>
      <scheme val="minor"/>
    </font>
    <font>
      <sz val="14"/>
      <color theme="1"/>
      <name val="Tw Cen MT Condensed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sz val="1"/>
      <color theme="1"/>
      <name val="Tw Cen MT Condensed"/>
      <family val="2"/>
    </font>
    <font>
      <sz val="10"/>
      <color theme="1"/>
      <name val="Tw Cen MT Condensed"/>
      <family val="2"/>
    </font>
    <font>
      <sz val="18"/>
      <color theme="0"/>
      <name val="Wingdings"/>
      <charset val="2"/>
    </font>
    <font>
      <sz val="20"/>
      <color theme="0"/>
      <name val="Calibri"/>
      <family val="2"/>
      <scheme val="minor"/>
    </font>
    <font>
      <sz val="14"/>
      <color theme="0"/>
      <name val="Tw Cen MT Condensed"/>
      <family val="2"/>
    </font>
    <font>
      <sz val="11"/>
      <color theme="0"/>
      <name val="Century Gothic"/>
      <family val="2"/>
    </font>
    <font>
      <sz val="1"/>
      <color theme="0"/>
      <name val="Tw Cen MT Condensed"/>
      <family val="2"/>
    </font>
    <font>
      <sz val="10"/>
      <color theme="0"/>
      <name val="Tw Cen MT Condensed"/>
      <family val="2"/>
    </font>
    <font>
      <sz val="10"/>
      <color indexed="8"/>
      <name val="Eurostile"/>
      <family val="2"/>
    </font>
    <font>
      <sz val="10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u/>
      <sz val="10"/>
      <color indexed="11"/>
      <name val="Arial"/>
      <family val="2"/>
    </font>
    <font>
      <u/>
      <sz val="10"/>
      <color indexed="12"/>
      <name val="Arial"/>
      <family val="2"/>
    </font>
    <font>
      <u/>
      <sz val="10"/>
      <color indexed="11"/>
      <name val="Calibri"/>
      <family val="2"/>
    </font>
    <font>
      <u/>
      <sz val="11"/>
      <color indexed="11"/>
      <name val="Calibri"/>
      <family val="2"/>
    </font>
    <font>
      <sz val="10"/>
      <color indexed="8"/>
      <name val="Arial"/>
      <family val="2"/>
    </font>
    <font>
      <sz val="9"/>
      <color indexed="8"/>
      <name val="Calibri"/>
      <family val="2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gradientFill>
        <stop position="0">
          <color theme="1"/>
        </stop>
        <stop position="0.5">
          <color theme="0"/>
        </stop>
        <stop position="1">
          <color theme="1"/>
        </stop>
      </gradientFill>
    </fill>
    <fill>
      <patternFill patternType="solid">
        <fgColor rgb="FF99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/>
      <top/>
      <bottom style="thick">
        <color theme="1" tint="0.499984740745262"/>
      </bottom>
      <diagonal/>
    </border>
    <border>
      <left/>
      <right style="thin">
        <color theme="1"/>
      </right>
      <top/>
      <bottom style="thick">
        <color theme="1" tint="0.499984740745262"/>
      </bottom>
      <diagonal/>
    </border>
    <border>
      <left/>
      <right/>
      <top/>
      <bottom style="thick">
        <color theme="1" tint="0.499984740745262"/>
      </bottom>
      <diagonal/>
    </border>
    <border>
      <left/>
      <right/>
      <top style="thin">
        <color rgb="FF0D0D0D"/>
      </top>
      <bottom style="thick">
        <color theme="1" tint="0.499984740745262"/>
      </bottom>
      <diagonal/>
    </border>
    <border>
      <left/>
      <right style="thin">
        <color auto="1"/>
      </right>
      <top/>
      <bottom style="thick">
        <color theme="1" tint="0.4999847407452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theme="1"/>
      </right>
      <top style="thin">
        <color rgb="FF0D0D0D"/>
      </top>
      <bottom style="thick">
        <color theme="1" tint="0.499984740745262"/>
      </bottom>
      <diagonal/>
    </border>
    <border>
      <left/>
      <right style="thin">
        <color theme="1"/>
      </right>
      <top/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69997253334147158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ck">
        <color theme="0" tint="-0.34998626667073579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ck">
        <color theme="0" tint="-0.34998626667073579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ck">
        <color rgb="FF990000"/>
      </bottom>
      <diagonal/>
    </border>
    <border>
      <left style="thin">
        <color theme="1" tint="0.499984740745262"/>
      </left>
      <right style="thin">
        <color theme="1" tint="0.499984740745262"/>
      </right>
      <top style="thick">
        <color rgb="FF990000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</borders>
  <cellStyleXfs count="288">
    <xf numFmtId="0" fontId="0" fillId="0" borderId="0"/>
    <xf numFmtId="0" fontId="12" fillId="0" borderId="0" applyNumberFormat="0" applyFill="0" applyBorder="0" applyAlignment="0" applyProtection="0"/>
    <xf numFmtId="164" fontId="21" fillId="5" borderId="0" applyNumberFormat="0" applyBorder="0" applyAlignment="0" applyProtection="0"/>
    <xf numFmtId="164" fontId="21" fillId="5" borderId="0" applyNumberFormat="0" applyBorder="0" applyAlignment="0" applyProtection="0"/>
    <xf numFmtId="165" fontId="21" fillId="5" borderId="0" applyNumberFormat="0" applyBorder="0" applyAlignment="0" applyProtection="0"/>
    <xf numFmtId="164" fontId="21" fillId="6" borderId="0" applyNumberFormat="0" applyBorder="0" applyAlignment="0" applyProtection="0"/>
    <xf numFmtId="164" fontId="21" fillId="6" borderId="0" applyNumberFormat="0" applyBorder="0" applyAlignment="0" applyProtection="0"/>
    <xf numFmtId="165" fontId="21" fillId="6" borderId="0" applyNumberFormat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3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164" fontId="25" fillId="0" borderId="0" applyNumberFormat="0" applyFill="0" applyBorder="0" applyAlignment="0" applyProtection="0">
      <alignment vertical="top"/>
      <protection locked="0"/>
    </xf>
    <xf numFmtId="165" fontId="25" fillId="0" borderId="0" applyNumberFormat="0" applyFill="0" applyBorder="0" applyAlignment="0" applyProtection="0">
      <alignment vertical="top"/>
      <protection locked="0"/>
    </xf>
    <xf numFmtId="164" fontId="25" fillId="0" borderId="0" applyNumberFormat="0" applyFill="0" applyBorder="0" applyAlignment="0" applyProtection="0">
      <alignment vertical="top"/>
      <protection locked="0"/>
    </xf>
    <xf numFmtId="164" fontId="25" fillId="0" borderId="0" applyNumberFormat="0" applyFill="0" applyBorder="0" applyAlignment="0" applyProtection="0">
      <alignment vertical="top"/>
      <protection locked="0"/>
    </xf>
    <xf numFmtId="165" fontId="25" fillId="0" borderId="0" applyNumberFormat="0" applyFill="0" applyBorder="0" applyAlignment="0" applyProtection="0">
      <alignment vertical="top"/>
      <protection locked="0"/>
    </xf>
    <xf numFmtId="164" fontId="25" fillId="0" borderId="0" applyNumberFormat="0" applyFill="0" applyBorder="0" applyAlignment="0" applyProtection="0">
      <alignment vertical="top"/>
      <protection locked="0"/>
    </xf>
    <xf numFmtId="165" fontId="25" fillId="0" borderId="0" applyNumberFormat="0" applyFill="0" applyBorder="0" applyAlignment="0" applyProtection="0">
      <alignment vertical="top"/>
      <protection locked="0"/>
    </xf>
    <xf numFmtId="164" fontId="25" fillId="0" borderId="0" applyNumberFormat="0" applyFill="0" applyBorder="0" applyAlignment="0" applyProtection="0">
      <alignment vertical="top"/>
      <protection locked="0"/>
    </xf>
    <xf numFmtId="165" fontId="25" fillId="0" borderId="0" applyNumberFormat="0" applyFill="0" applyBorder="0" applyAlignment="0" applyProtection="0">
      <alignment vertical="top"/>
      <protection locked="0"/>
    </xf>
    <xf numFmtId="165" fontId="25" fillId="0" borderId="0" applyNumberFormat="0" applyFill="0" applyBorder="0" applyAlignment="0" applyProtection="0">
      <alignment vertical="top"/>
      <protection locked="0"/>
    </xf>
    <xf numFmtId="164" fontId="26" fillId="0" borderId="0" applyNumberFormat="0" applyFill="0" applyBorder="0" applyAlignment="0" applyProtection="0">
      <alignment vertical="top"/>
      <protection locked="0"/>
    </xf>
    <xf numFmtId="164" fontId="25" fillId="0" borderId="0" applyNumberFormat="0" applyFill="0" applyBorder="0" applyAlignment="0" applyProtection="0">
      <alignment vertical="top"/>
      <protection locked="0"/>
    </xf>
    <xf numFmtId="165" fontId="25" fillId="0" borderId="0" applyNumberFormat="0" applyFill="0" applyBorder="0" applyAlignment="0" applyProtection="0">
      <alignment vertical="top"/>
      <protection locked="0"/>
    </xf>
    <xf numFmtId="164" fontId="25" fillId="0" borderId="0" applyNumberFormat="0" applyFill="0" applyBorder="0" applyAlignment="0" applyProtection="0">
      <alignment vertical="top"/>
      <protection locked="0"/>
    </xf>
    <xf numFmtId="165" fontId="25" fillId="0" borderId="0" applyNumberFormat="0" applyFill="0" applyBorder="0" applyAlignment="0" applyProtection="0">
      <alignment vertical="top"/>
      <protection locked="0"/>
    </xf>
    <xf numFmtId="164" fontId="27" fillId="0" borderId="0" applyNumberFormat="0" applyFill="0" applyBorder="0" applyAlignment="0" applyProtection="0"/>
    <xf numFmtId="164" fontId="25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64" fontId="24" fillId="0" borderId="0"/>
    <xf numFmtId="164" fontId="23" fillId="0" borderId="0"/>
    <xf numFmtId="164" fontId="23" fillId="0" borderId="0"/>
    <xf numFmtId="164" fontId="24" fillId="0" borderId="0"/>
    <xf numFmtId="166" fontId="24" fillId="0" borderId="0"/>
    <xf numFmtId="164" fontId="24" fillId="0" borderId="0"/>
    <xf numFmtId="164" fontId="22" fillId="0" borderId="0"/>
    <xf numFmtId="0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0" fontId="23" fillId="0" borderId="0"/>
    <xf numFmtId="0" fontId="23" fillId="0" borderId="0"/>
    <xf numFmtId="165" fontId="23" fillId="0" borderId="0"/>
    <xf numFmtId="164" fontId="23" fillId="0" borderId="0"/>
    <xf numFmtId="164" fontId="23" fillId="0" borderId="0"/>
    <xf numFmtId="165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5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5" fontId="23" fillId="0" borderId="0"/>
    <xf numFmtId="164" fontId="23" fillId="0" borderId="0"/>
    <xf numFmtId="165" fontId="23" fillId="0" borderId="0"/>
    <xf numFmtId="164" fontId="23" fillId="0" borderId="0"/>
    <xf numFmtId="165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2" fillId="0" borderId="0"/>
    <xf numFmtId="164" fontId="22" fillId="0" borderId="0"/>
    <xf numFmtId="164" fontId="24" fillId="0" borderId="0"/>
    <xf numFmtId="167" fontId="23" fillId="0" borderId="0"/>
    <xf numFmtId="164" fontId="22" fillId="0" borderId="0"/>
    <xf numFmtId="164" fontId="23" fillId="0" borderId="0"/>
    <xf numFmtId="164" fontId="24" fillId="0" borderId="0"/>
    <xf numFmtId="165" fontId="23" fillId="0" borderId="0"/>
    <xf numFmtId="164" fontId="24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4" fillId="0" borderId="0"/>
    <xf numFmtId="165" fontId="24" fillId="0" borderId="0"/>
    <xf numFmtId="164" fontId="24" fillId="0" borderId="0"/>
    <xf numFmtId="164" fontId="24" fillId="0" borderId="0"/>
    <xf numFmtId="164" fontId="24" fillId="0" borderId="0"/>
    <xf numFmtId="165" fontId="24" fillId="0" borderId="0"/>
    <xf numFmtId="164" fontId="22" fillId="0" borderId="0"/>
    <xf numFmtId="164" fontId="23" fillId="0" borderId="0"/>
    <xf numFmtId="164" fontId="22" fillId="0" borderId="0">
      <alignment vertical="center"/>
    </xf>
    <xf numFmtId="164" fontId="24" fillId="0" borderId="0"/>
    <xf numFmtId="164" fontId="22" fillId="0" borderId="0">
      <alignment vertical="center"/>
    </xf>
    <xf numFmtId="164" fontId="23" fillId="0" borderId="0"/>
    <xf numFmtId="164" fontId="24" fillId="0" borderId="0"/>
    <xf numFmtId="164" fontId="23" fillId="0" borderId="0"/>
    <xf numFmtId="164" fontId="23" fillId="0" borderId="0"/>
    <xf numFmtId="164" fontId="24" fillId="0" borderId="0"/>
    <xf numFmtId="164" fontId="23" fillId="0" borderId="0"/>
    <xf numFmtId="0" fontId="22" fillId="0" borderId="0" applyFont="0">
      <alignment vertical="center"/>
    </xf>
    <xf numFmtId="164" fontId="24" fillId="0" borderId="0"/>
    <xf numFmtId="164" fontId="24" fillId="0" borderId="0"/>
    <xf numFmtId="165" fontId="24" fillId="0" borderId="0"/>
    <xf numFmtId="164" fontId="24" fillId="0" borderId="0"/>
    <xf numFmtId="164" fontId="24" fillId="0" borderId="0"/>
    <xf numFmtId="165" fontId="24" fillId="0" borderId="0"/>
    <xf numFmtId="164" fontId="24" fillId="0" borderId="0"/>
    <xf numFmtId="0" fontId="22" fillId="0" borderId="0">
      <alignment vertical="center"/>
    </xf>
    <xf numFmtId="164" fontId="24" fillId="0" borderId="0"/>
    <xf numFmtId="164" fontId="23" fillId="0" borderId="0"/>
    <xf numFmtId="164" fontId="23" fillId="0" borderId="0"/>
    <xf numFmtId="164" fontId="23" fillId="0" borderId="0"/>
    <xf numFmtId="164" fontId="24" fillId="0" borderId="0"/>
    <xf numFmtId="164" fontId="24" fillId="0" borderId="0"/>
    <xf numFmtId="164" fontId="24" fillId="0" borderId="0"/>
    <xf numFmtId="164" fontId="23" fillId="0" borderId="0"/>
    <xf numFmtId="164" fontId="24" fillId="0" borderId="0"/>
    <xf numFmtId="164" fontId="24" fillId="0" borderId="0"/>
    <xf numFmtId="164" fontId="24" fillId="0" borderId="0"/>
    <xf numFmtId="164" fontId="24" fillId="0" borderId="0"/>
    <xf numFmtId="164" fontId="24" fillId="0" borderId="0"/>
    <xf numFmtId="164" fontId="22" fillId="0" borderId="0"/>
    <xf numFmtId="164" fontId="24" fillId="0" borderId="0"/>
    <xf numFmtId="164" fontId="24" fillId="0" borderId="0"/>
    <xf numFmtId="164" fontId="29" fillId="0" borderId="0"/>
    <xf numFmtId="165" fontId="29" fillId="0" borderId="0"/>
    <xf numFmtId="164" fontId="29" fillId="0" borderId="0"/>
    <xf numFmtId="165" fontId="29" fillId="0" borderId="0"/>
    <xf numFmtId="164" fontId="29" fillId="0" borderId="0"/>
    <xf numFmtId="165" fontId="29" fillId="0" borderId="0"/>
    <xf numFmtId="164" fontId="21" fillId="0" borderId="0"/>
    <xf numFmtId="164" fontId="21" fillId="0" borderId="0"/>
    <xf numFmtId="165" fontId="24" fillId="0" borderId="0"/>
    <xf numFmtId="164" fontId="24" fillId="0" borderId="0"/>
    <xf numFmtId="164" fontId="24" fillId="0" borderId="0"/>
    <xf numFmtId="164" fontId="23" fillId="0" borderId="0"/>
    <xf numFmtId="164" fontId="24" fillId="0" borderId="0"/>
    <xf numFmtId="164" fontId="24" fillId="0" borderId="0"/>
    <xf numFmtId="164" fontId="24" fillId="0" borderId="0"/>
    <xf numFmtId="0" fontId="30" fillId="0" borderId="0"/>
    <xf numFmtId="0" fontId="22" fillId="0" borderId="0" applyFont="0">
      <alignment vertical="center"/>
    </xf>
    <xf numFmtId="0" fontId="30" fillId="0" borderId="0"/>
    <xf numFmtId="0" fontId="21" fillId="0" borderId="0"/>
    <xf numFmtId="0" fontId="23" fillId="0" borderId="0">
      <alignment vertical="center"/>
    </xf>
    <xf numFmtId="164" fontId="21" fillId="0" borderId="0"/>
    <xf numFmtId="164" fontId="21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5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6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5" fontId="21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4" fontId="23" fillId="0" borderId="0"/>
    <xf numFmtId="166" fontId="21" fillId="0" borderId="0"/>
    <xf numFmtId="164" fontId="23" fillId="0" borderId="0"/>
    <xf numFmtId="167" fontId="23" fillId="0" borderId="0"/>
    <xf numFmtId="164" fontId="21" fillId="0" borderId="0"/>
    <xf numFmtId="164" fontId="21" fillId="0" borderId="0"/>
    <xf numFmtId="165" fontId="21" fillId="0" borderId="0"/>
    <xf numFmtId="164" fontId="24" fillId="0" borderId="0"/>
    <xf numFmtId="165" fontId="21" fillId="0" borderId="0"/>
    <xf numFmtId="164" fontId="21" fillId="0" borderId="0"/>
    <xf numFmtId="164" fontId="29" fillId="0" borderId="0"/>
    <xf numFmtId="164" fontId="23" fillId="0" borderId="0"/>
    <xf numFmtId="165" fontId="29" fillId="0" borderId="0"/>
    <xf numFmtId="164" fontId="23" fillId="0" borderId="0"/>
    <xf numFmtId="164" fontId="23" fillId="0" borderId="0"/>
    <xf numFmtId="165" fontId="23" fillId="0" borderId="0"/>
    <xf numFmtId="164" fontId="23" fillId="0" borderId="0"/>
    <xf numFmtId="165" fontId="23" fillId="0" borderId="0"/>
    <xf numFmtId="164" fontId="23" fillId="0" borderId="0"/>
    <xf numFmtId="164" fontId="21" fillId="0" borderId="0"/>
    <xf numFmtId="164" fontId="21" fillId="0" borderId="0"/>
    <xf numFmtId="164" fontId="24" fillId="0" borderId="0"/>
    <xf numFmtId="165" fontId="21" fillId="0" borderId="0"/>
    <xf numFmtId="164" fontId="21" fillId="0" borderId="0"/>
    <xf numFmtId="164" fontId="23" fillId="0" borderId="0"/>
    <xf numFmtId="164" fontId="23" fillId="0" borderId="0"/>
    <xf numFmtId="165" fontId="23" fillId="0" borderId="0"/>
    <xf numFmtId="164" fontId="24" fillId="0" borderId="0"/>
    <xf numFmtId="165" fontId="23" fillId="0" borderId="0"/>
    <xf numFmtId="164" fontId="23" fillId="0" borderId="0"/>
    <xf numFmtId="164" fontId="21" fillId="7" borderId="19" applyNumberFormat="0" applyFont="0" applyAlignment="0" applyProtection="0"/>
    <xf numFmtId="164" fontId="21" fillId="7" borderId="19" applyNumberFormat="0" applyFont="0" applyAlignment="0" applyProtection="0"/>
    <xf numFmtId="165" fontId="21" fillId="7" borderId="19" applyNumberFormat="0" applyFont="0" applyAlignment="0" applyProtection="0"/>
    <xf numFmtId="9" fontId="24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164" fontId="21" fillId="0" borderId="0">
      <alignment vertical="center"/>
    </xf>
    <xf numFmtId="164" fontId="21" fillId="0" borderId="0">
      <alignment vertical="center"/>
    </xf>
    <xf numFmtId="165" fontId="21" fillId="0" borderId="0">
      <alignment vertical="center"/>
    </xf>
    <xf numFmtId="164" fontId="22" fillId="0" borderId="0"/>
    <xf numFmtId="165" fontId="22" fillId="0" borderId="0"/>
  </cellStyleXfs>
  <cellXfs count="6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left" wrapText="1"/>
    </xf>
    <xf numFmtId="0" fontId="1" fillId="3" borderId="5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6" fillId="3" borderId="4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left" wrapText="1"/>
    </xf>
    <xf numFmtId="0" fontId="2" fillId="2" borderId="9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left" wrapText="1"/>
    </xf>
    <xf numFmtId="0" fontId="7" fillId="0" borderId="0" xfId="0" applyFont="1" applyAlignment="1">
      <alignment horizontal="center" wrapText="1"/>
    </xf>
    <xf numFmtId="0" fontId="3" fillId="2" borderId="1" xfId="0" applyFont="1" applyFill="1" applyBorder="1" applyAlignment="1" applyProtection="1">
      <alignment vertical="center" shrinkToFit="1"/>
    </xf>
    <xf numFmtId="0" fontId="3" fillId="2" borderId="7" xfId="0" applyFont="1" applyFill="1" applyBorder="1" applyAlignment="1" applyProtection="1">
      <alignment vertical="center" shrinkToFit="1"/>
    </xf>
    <xf numFmtId="4" fontId="3" fillId="2" borderId="7" xfId="0" applyNumberFormat="1" applyFont="1" applyFill="1" applyBorder="1" applyAlignment="1" applyProtection="1">
      <alignment vertical="center" shrinkToFit="1"/>
    </xf>
    <xf numFmtId="0" fontId="7" fillId="0" borderId="0" xfId="0" applyFont="1" applyAlignment="1">
      <alignment vertical="center"/>
    </xf>
    <xf numFmtId="0" fontId="7" fillId="4" borderId="10" xfId="0" applyFont="1" applyFill="1" applyBorder="1" applyAlignment="1" applyProtection="1">
      <alignment horizontal="center" vertical="center" wrapText="1" shrinkToFit="1"/>
      <protection locked="0"/>
    </xf>
    <xf numFmtId="0" fontId="7" fillId="4" borderId="11" xfId="0" applyFont="1" applyFill="1" applyBorder="1" applyAlignment="1" applyProtection="1">
      <alignment horizontal="center" vertical="center" shrinkToFit="1"/>
      <protection locked="0"/>
    </xf>
    <xf numFmtId="0" fontId="7" fillId="4" borderId="12" xfId="0" applyFont="1" applyFill="1" applyBorder="1" applyAlignment="1" applyProtection="1">
      <alignment vertical="center" shrinkToFit="1"/>
      <protection locked="0"/>
    </xf>
    <xf numFmtId="0" fontId="8" fillId="4" borderId="10" xfId="0" applyNumberFormat="1" applyFont="1" applyFill="1" applyBorder="1" applyAlignment="1" applyProtection="1">
      <alignment horizontal="center" vertical="center"/>
      <protection locked="0" hidden="1"/>
    </xf>
    <xf numFmtId="49" fontId="9" fillId="4" borderId="13" xfId="0" applyNumberFormat="1" applyFont="1" applyFill="1" applyBorder="1" applyAlignment="1" applyProtection="1">
      <alignment horizontal="center" vertical="center" shrinkToFit="1"/>
      <protection locked="0"/>
    </xf>
    <xf numFmtId="49" fontId="7" fillId="4" borderId="14" xfId="0" applyNumberFormat="1" applyFont="1" applyFill="1" applyBorder="1" applyAlignment="1" applyProtection="1">
      <alignment horizontal="center" vertical="center" shrinkToFit="1"/>
      <protection locked="0"/>
    </xf>
    <xf numFmtId="49" fontId="7" fillId="4" borderId="15" xfId="0" applyNumberFormat="1" applyFont="1" applyFill="1" applyBorder="1" applyAlignment="1" applyProtection="1">
      <alignment horizontal="center" vertical="center" shrinkToFit="1"/>
      <protection locked="0"/>
    </xf>
    <xf numFmtId="49" fontId="7" fillId="4" borderId="13" xfId="0" applyNumberFormat="1" applyFont="1" applyFill="1" applyBorder="1" applyAlignment="1" applyProtection="1">
      <alignment horizontal="center" vertical="center" shrinkToFit="1"/>
      <protection locked="0"/>
    </xf>
    <xf numFmtId="0" fontId="10" fillId="4" borderId="12" xfId="0" applyFont="1" applyFill="1" applyBorder="1" applyAlignment="1" applyProtection="1">
      <alignment vertical="center" wrapText="1" shrinkToFit="1"/>
      <protection locked="0"/>
    </xf>
    <xf numFmtId="4" fontId="11" fillId="4" borderId="10" xfId="0" applyNumberFormat="1" applyFont="1" applyFill="1" applyBorder="1" applyAlignment="1" applyProtection="1">
      <alignment vertical="center" shrinkToFit="1"/>
      <protection locked="0"/>
    </xf>
    <xf numFmtId="4" fontId="11" fillId="4" borderId="15" xfId="0" applyNumberFormat="1" applyFont="1" applyFill="1" applyBorder="1" applyAlignment="1" applyProtection="1">
      <alignment vertical="center" shrinkToFit="1"/>
      <protection locked="0"/>
    </xf>
    <xf numFmtId="4" fontId="11" fillId="4" borderId="13" xfId="0" applyNumberFormat="1" applyFont="1" applyFill="1" applyBorder="1" applyAlignment="1" applyProtection="1">
      <alignment vertical="center" shrinkToFit="1"/>
      <protection hidden="1"/>
    </xf>
    <xf numFmtId="4" fontId="7" fillId="4" borderId="10" xfId="0" applyNumberFormat="1" applyFont="1" applyFill="1" applyBorder="1" applyAlignment="1" applyProtection="1">
      <alignment vertical="center" wrapText="1" shrinkToFit="1"/>
      <protection locked="0"/>
    </xf>
    <xf numFmtId="0" fontId="13" fillId="4" borderId="13" xfId="1" applyFont="1" applyFill="1" applyBorder="1" applyAlignment="1" applyProtection="1">
      <alignment horizontal="center" vertical="center" wrapText="1" shrinkToFit="1"/>
      <protection locked="0"/>
    </xf>
    <xf numFmtId="4" fontId="14" fillId="4" borderId="12" xfId="0" applyNumberFormat="1" applyFont="1" applyFill="1" applyBorder="1" applyAlignment="1" applyProtection="1">
      <alignment vertical="center" wrapText="1" shrinkToFit="1"/>
      <protection locked="0"/>
    </xf>
    <xf numFmtId="0" fontId="8" fillId="4" borderId="12" xfId="0" applyFont="1" applyFill="1" applyBorder="1" applyAlignment="1" applyProtection="1">
      <alignment horizontal="center" vertical="center"/>
      <protection locked="0" hidden="1"/>
    </xf>
    <xf numFmtId="0" fontId="7" fillId="4" borderId="10" xfId="0" applyNumberFormat="1" applyFont="1" applyFill="1" applyBorder="1" applyAlignment="1" applyProtection="1">
      <alignment vertical="center" shrinkToFit="1"/>
    </xf>
    <xf numFmtId="0" fontId="10" fillId="4" borderId="13" xfId="0" applyNumberFormat="1" applyFont="1" applyFill="1" applyBorder="1" applyAlignment="1" applyProtection="1">
      <alignment horizontal="center" vertical="center" shrinkToFit="1"/>
    </xf>
    <xf numFmtId="0" fontId="3" fillId="3" borderId="16" xfId="0" applyFont="1" applyFill="1" applyBorder="1" applyAlignment="1" applyProtection="1">
      <alignment horizontal="center" vertical="center" wrapText="1" shrinkToFit="1"/>
      <protection locked="0"/>
    </xf>
    <xf numFmtId="0" fontId="3" fillId="3" borderId="17" xfId="0" applyFont="1" applyFill="1" applyBorder="1" applyAlignment="1" applyProtection="1">
      <alignment horizontal="center" vertical="center" shrinkToFit="1"/>
      <protection locked="0"/>
    </xf>
    <xf numFmtId="0" fontId="3" fillId="3" borderId="0" xfId="0" applyFont="1" applyFill="1" applyBorder="1" applyAlignment="1" applyProtection="1">
      <alignment vertical="center" shrinkToFit="1"/>
      <protection locked="0"/>
    </xf>
    <xf numFmtId="0" fontId="15" fillId="3" borderId="16" xfId="0" applyFont="1" applyFill="1" applyBorder="1" applyAlignment="1" applyProtection="1">
      <alignment horizontal="center" vertical="center"/>
      <protection locked="0" hidden="1"/>
    </xf>
    <xf numFmtId="0" fontId="16" fillId="3" borderId="17" xfId="0" applyFont="1" applyFill="1" applyBorder="1" applyAlignment="1" applyProtection="1">
      <alignment horizontal="center" vertical="center" shrinkToFit="1"/>
      <protection locked="0"/>
    </xf>
    <xf numFmtId="0" fontId="3" fillId="3" borderId="16" xfId="0" applyFont="1" applyFill="1" applyBorder="1" applyAlignment="1" applyProtection="1">
      <alignment horizontal="center" vertical="center" shrinkToFit="1"/>
      <protection locked="0"/>
    </xf>
    <xf numFmtId="0" fontId="3" fillId="3" borderId="18" xfId="0" applyFont="1" applyFill="1" applyBorder="1" applyAlignment="1" applyProtection="1">
      <alignment horizontal="center" vertical="center" shrinkToFit="1"/>
      <protection locked="0"/>
    </xf>
    <xf numFmtId="0" fontId="17" fillId="3" borderId="0" xfId="0" applyFont="1" applyFill="1" applyBorder="1" applyAlignment="1" applyProtection="1">
      <alignment vertical="center" wrapText="1" shrinkToFit="1"/>
      <protection locked="0"/>
    </xf>
    <xf numFmtId="4" fontId="18" fillId="3" borderId="16" xfId="0" applyNumberFormat="1" applyFont="1" applyFill="1" applyBorder="1" applyAlignment="1" applyProtection="1">
      <alignment vertical="center" shrinkToFit="1"/>
      <protection locked="0"/>
    </xf>
    <xf numFmtId="4" fontId="18" fillId="3" borderId="18" xfId="0" applyNumberFormat="1" applyFont="1" applyFill="1" applyBorder="1" applyAlignment="1" applyProtection="1">
      <alignment vertical="center" shrinkToFit="1"/>
      <protection locked="0"/>
    </xf>
    <xf numFmtId="4" fontId="18" fillId="3" borderId="17" xfId="0" applyNumberFormat="1" applyFont="1" applyFill="1" applyBorder="1" applyAlignment="1" applyProtection="1">
      <alignment vertical="center" shrinkToFit="1"/>
      <protection hidden="1"/>
    </xf>
    <xf numFmtId="0" fontId="3" fillId="3" borderId="16" xfId="0" applyFont="1" applyFill="1" applyBorder="1" applyAlignment="1" applyProtection="1">
      <alignment vertical="center" wrapText="1" shrinkToFit="1"/>
      <protection locked="0"/>
    </xf>
    <xf numFmtId="0" fontId="19" fillId="3" borderId="17" xfId="0" applyFont="1" applyFill="1" applyBorder="1" applyAlignment="1" applyProtection="1">
      <alignment horizontal="center" vertical="center" wrapText="1" shrinkToFit="1"/>
      <protection locked="0"/>
    </xf>
    <xf numFmtId="0" fontId="20" fillId="3" borderId="0" xfId="0" applyFont="1" applyFill="1" applyBorder="1" applyAlignment="1" applyProtection="1">
      <alignment vertical="center" wrapText="1" shrinkToFit="1"/>
      <protection locked="0"/>
    </xf>
    <xf numFmtId="0" fontId="15" fillId="3" borderId="0" xfId="0" applyFont="1" applyFill="1" applyBorder="1" applyAlignment="1" applyProtection="1">
      <alignment horizontal="center" vertical="center"/>
      <protection locked="0" hidden="1"/>
    </xf>
    <xf numFmtId="0" fontId="3" fillId="3" borderId="16" xfId="0" applyFont="1" applyFill="1" applyBorder="1" applyAlignment="1" applyProtection="1">
      <alignment vertical="center" shrinkToFit="1"/>
    </xf>
    <xf numFmtId="0" fontId="17" fillId="3" borderId="17" xfId="0" applyFont="1" applyFill="1" applyBorder="1" applyAlignment="1" applyProtection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1" fillId="3" borderId="21" xfId="0" applyFont="1" applyFill="1" applyBorder="1" applyAlignment="1" applyProtection="1">
      <alignment horizontal="center" vertical="center"/>
    </xf>
    <xf numFmtId="4" fontId="31" fillId="8" borderId="22" xfId="0" applyNumberFormat="1" applyFont="1" applyFill="1" applyBorder="1" applyAlignment="1" applyProtection="1">
      <alignment vertical="center"/>
      <protection hidden="1"/>
    </xf>
    <xf numFmtId="4" fontId="31" fillId="8" borderId="24" xfId="0" applyNumberFormat="1" applyFont="1" applyFill="1" applyBorder="1" applyAlignment="1" applyProtection="1">
      <alignment horizontal="right" vertical="center"/>
      <protection hidden="1"/>
    </xf>
    <xf numFmtId="4" fontId="31" fillId="8" borderId="25" xfId="0" applyNumberFormat="1" applyFont="1" applyFill="1" applyBorder="1" applyAlignment="1" applyProtection="1">
      <alignment vertical="center"/>
      <protection hidden="1"/>
    </xf>
    <xf numFmtId="4" fontId="31" fillId="8" borderId="23" xfId="0" applyNumberFormat="1" applyFont="1" applyFill="1" applyBorder="1" applyAlignment="1" applyProtection="1">
      <alignment horizontal="right" vertical="center"/>
      <protection hidden="1"/>
    </xf>
    <xf numFmtId="4" fontId="32" fillId="3" borderId="26" xfId="0" applyNumberFormat="1" applyFont="1" applyFill="1" applyBorder="1" applyAlignment="1" applyProtection="1">
      <alignment vertical="center"/>
      <protection hidden="1"/>
    </xf>
    <xf numFmtId="4" fontId="32" fillId="3" borderId="22" xfId="0" applyNumberFormat="1" applyFont="1" applyFill="1" applyBorder="1" applyAlignment="1" applyProtection="1">
      <alignment horizontal="right" vertical="center"/>
      <protection hidden="1"/>
    </xf>
    <xf numFmtId="0" fontId="5" fillId="3" borderId="5" xfId="0" applyFont="1" applyFill="1" applyBorder="1" applyAlignment="1">
      <alignment horizontal="left" wrapText="1"/>
    </xf>
    <xf numFmtId="0" fontId="1" fillId="3" borderId="26" xfId="0" applyFont="1" applyFill="1" applyBorder="1" applyAlignment="1" applyProtection="1">
      <alignment vertical="center" wrapText="1"/>
    </xf>
    <xf numFmtId="0" fontId="1" fillId="3" borderId="22" xfId="0" applyFont="1" applyFill="1" applyBorder="1" applyAlignment="1" applyProtection="1">
      <alignment vertical="center" wrapText="1"/>
    </xf>
    <xf numFmtId="0" fontId="1" fillId="3" borderId="20" xfId="0" applyFont="1" applyFill="1" applyBorder="1" applyAlignment="1" applyProtection="1">
      <alignment horizontal="center" vertical="center" wrapText="1"/>
    </xf>
    <xf numFmtId="0" fontId="1" fillId="3" borderId="21" xfId="0" applyFont="1" applyFill="1" applyBorder="1" applyAlignment="1" applyProtection="1">
      <alignment vertical="center" wrapText="1"/>
    </xf>
    <xf numFmtId="0" fontId="1" fillId="3" borderId="23" xfId="0" applyFont="1" applyFill="1" applyBorder="1" applyAlignment="1" applyProtection="1">
      <alignment vertical="center" wrapText="1"/>
    </xf>
  </cellXfs>
  <cellStyles count="288">
    <cellStyle name="40% - Accent1 2" xfId="2"/>
    <cellStyle name="40% - Accent1 2 2" xfId="3"/>
    <cellStyle name="40% - Accent1 2 3" xfId="4"/>
    <cellStyle name="40% - Accent2 2" xfId="5"/>
    <cellStyle name="40% - Accent2 2 2" xfId="6"/>
    <cellStyle name="40% - Accent2 2 3" xfId="7"/>
    <cellStyle name="Comma 2" xfId="8"/>
    <cellStyle name="Comma 2 2" xfId="9"/>
    <cellStyle name="Comma 2 2 2" xfId="10"/>
    <cellStyle name="Comma 2 3" xfId="11"/>
    <cellStyle name="Comma 3" xfId="12"/>
    <cellStyle name="Comma 4" xfId="13"/>
    <cellStyle name="Comma 4 2" xfId="14"/>
    <cellStyle name="Comma 4 2 2" xfId="15"/>
    <cellStyle name="Comma 4 2 2 2" xfId="16"/>
    <cellStyle name="Comma 4 2 3" xfId="17"/>
    <cellStyle name="Comma 4 3" xfId="18"/>
    <cellStyle name="Comma 4 3 2" xfId="19"/>
    <cellStyle name="Comma 4 3 3" xfId="20"/>
    <cellStyle name="Comma 4 3 4" xfId="21"/>
    <cellStyle name="Comma 4 3 5" xfId="22"/>
    <cellStyle name="Comma 4 4" xfId="23"/>
    <cellStyle name="Comma 4 4 2" xfId="24"/>
    <cellStyle name="Comma 4 5" xfId="25"/>
    <cellStyle name="Comma 4 5 2" xfId="26"/>
    <cellStyle name="Comma 4 6" xfId="27"/>
    <cellStyle name="Comma 4 6 2" xfId="28"/>
    <cellStyle name="Comma 4 7" xfId="29"/>
    <cellStyle name="Comma 5" xfId="30"/>
    <cellStyle name="Comma 6" xfId="31"/>
    <cellStyle name="Comma 7" xfId="32"/>
    <cellStyle name="Currency 2" xfId="33"/>
    <cellStyle name="Currency 3" xfId="34"/>
    <cellStyle name="Currency 4" xfId="35"/>
    <cellStyle name="Hyperlink" xfId="1" builtinId="8"/>
    <cellStyle name="Hyperlink 2" xfId="36"/>
    <cellStyle name="Hyperlink 2 2" xfId="37"/>
    <cellStyle name="Hyperlink 3" xfId="38"/>
    <cellStyle name="Hyperlink 3 2" xfId="39"/>
    <cellStyle name="Hyperlink 3 2 2" xfId="40"/>
    <cellStyle name="Hyperlink 3 3" xfId="41"/>
    <cellStyle name="Hyperlink 3 3 2" xfId="42"/>
    <cellStyle name="Hyperlink 3 4" xfId="43"/>
    <cellStyle name="Hyperlink 3 4 2" xfId="44"/>
    <cellStyle name="Hyperlink 3 5" xfId="45"/>
    <cellStyle name="Hyperlink 3_Book Open Close Steps" xfId="46"/>
    <cellStyle name="Hyperlink 4" xfId="47"/>
    <cellStyle name="Hyperlink 4 2" xfId="48"/>
    <cellStyle name="Hyperlink 5" xfId="49"/>
    <cellStyle name="Hyperlink 5 2" xfId="50"/>
    <cellStyle name="Hyperlink 6" xfId="51"/>
    <cellStyle name="Hyperlink 7" xfId="52"/>
    <cellStyle name="Hyperlink 8" xfId="53"/>
    <cellStyle name="Normal" xfId="0" builtinId="0"/>
    <cellStyle name="Normal 10" xfId="54"/>
    <cellStyle name="Normal 10 2" xfId="55"/>
    <cellStyle name="Normal 10 2 2" xfId="56"/>
    <cellStyle name="Normal 10 3" xfId="57"/>
    <cellStyle name="Normal 10 4" xfId="58"/>
    <cellStyle name="Normal 10_Instant Pack Inventory" xfId="59"/>
    <cellStyle name="Normal 11" xfId="60"/>
    <cellStyle name="Normal 11 2" xfId="61"/>
    <cellStyle name="Normal 11 2 10" xfId="62"/>
    <cellStyle name="Normal 11 2 11" xfId="63"/>
    <cellStyle name="Normal 11 2 12" xfId="64"/>
    <cellStyle name="Normal 11 2 13" xfId="65"/>
    <cellStyle name="Normal 11 2 14" xfId="66"/>
    <cellStyle name="Normal 11 2 15" xfId="67"/>
    <cellStyle name="Normal 11 2 16" xfId="68"/>
    <cellStyle name="Normal 11 2 2" xfId="69"/>
    <cellStyle name="Normal 11 2 2 2" xfId="70"/>
    <cellStyle name="Normal 11 2 2 2 2" xfId="71"/>
    <cellStyle name="Normal 11 2 2 3" xfId="72"/>
    <cellStyle name="Normal 11 2 2 3 2" xfId="73"/>
    <cellStyle name="Normal 11 2 2 3 2 2" xfId="74"/>
    <cellStyle name="Normal 11 2 2 3 2 2 2" xfId="75"/>
    <cellStyle name="Normal 11 2 2 3 2 2 3" xfId="76"/>
    <cellStyle name="Normal 11 2 2 3 2 3" xfId="77"/>
    <cellStyle name="Normal 11 2 2 3 3" xfId="78"/>
    <cellStyle name="Normal 11 2 2 3 3 2" xfId="79"/>
    <cellStyle name="Normal 11 2 2 4" xfId="80"/>
    <cellStyle name="Normal 11 2 2 5" xfId="81"/>
    <cellStyle name="Normal 11 2 2 6" xfId="82"/>
    <cellStyle name="Normal 11 2 2 7" xfId="83"/>
    <cellStyle name="Normal 11 2 2 8" xfId="84"/>
    <cellStyle name="Normal 11 2 2_Book Open Close Steps" xfId="85"/>
    <cellStyle name="Normal 11 2 3" xfId="86"/>
    <cellStyle name="Normal 11 2 3 2" xfId="87"/>
    <cellStyle name="Normal 11 2 3 3" xfId="88"/>
    <cellStyle name="Normal 11 2 3 4" xfId="89"/>
    <cellStyle name="Normal 11 2 3 5" xfId="90"/>
    <cellStyle name="Normal 11 2 4" xfId="91"/>
    <cellStyle name="Normal 11 2 4 2" xfId="92"/>
    <cellStyle name="Normal 11 2 5" xfId="93"/>
    <cellStyle name="Normal 11 2 5 2" xfId="94"/>
    <cellStyle name="Normal 11 2 6" xfId="95"/>
    <cellStyle name="Normal 11 2 6 2" xfId="96"/>
    <cellStyle name="Normal 11 2 6 2 2" xfId="97"/>
    <cellStyle name="Normal 11 2 6 3" xfId="98"/>
    <cellStyle name="Normal 11 2 7" xfId="99"/>
    <cellStyle name="Normal 11 2 7 2" xfId="100"/>
    <cellStyle name="Normal 11 2 7 2 2" xfId="101"/>
    <cellStyle name="Normal 11 2 7 3" xfId="102"/>
    <cellStyle name="Normal 11 2 7 3 2" xfId="103"/>
    <cellStyle name="Normal 11 2 8" xfId="104"/>
    <cellStyle name="Normal 11 2 8 2" xfId="105"/>
    <cellStyle name="Normal 11 2 9" xfId="106"/>
    <cellStyle name="Normal 11 2 9 2" xfId="107"/>
    <cellStyle name="Normal 11 2_Book Open Close Steps" xfId="108"/>
    <cellStyle name="Normal 11 3" xfId="109"/>
    <cellStyle name="Normal 11 3 2" xfId="110"/>
    <cellStyle name="Normal 11 4" xfId="111"/>
    <cellStyle name="Normal 11 5" xfId="112"/>
    <cellStyle name="Normal 11_Book Open Close Steps" xfId="113"/>
    <cellStyle name="Normal 12" xfId="114"/>
    <cellStyle name="Normal 12 2" xfId="115"/>
    <cellStyle name="Normal 12 3" xfId="116"/>
    <cellStyle name="Normal 13" xfId="117"/>
    <cellStyle name="Normal 13 2" xfId="118"/>
    <cellStyle name="Normal 13 2 2" xfId="119"/>
    <cellStyle name="Normal 13 2 3" xfId="120"/>
    <cellStyle name="Normal 13 2_Instant Pack Inventory" xfId="121"/>
    <cellStyle name="Normal 13 3" xfId="122"/>
    <cellStyle name="Normal 13 4" xfId="123"/>
    <cellStyle name="Normal 13_Instant Pack Inventory" xfId="124"/>
    <cellStyle name="Normal 14" xfId="125"/>
    <cellStyle name="Normal 14 2" xfId="126"/>
    <cellStyle name="Normal 14 3" xfId="127"/>
    <cellStyle name="Normal 15" xfId="128"/>
    <cellStyle name="Normal 15 2" xfId="129"/>
    <cellStyle name="Normal 16" xfId="130"/>
    <cellStyle name="Normal 16 2" xfId="131"/>
    <cellStyle name="Normal 16_Instant Pack Inventory" xfId="132"/>
    <cellStyle name="Normal 17" xfId="133"/>
    <cellStyle name="Normal 17 2" xfId="134"/>
    <cellStyle name="Normal 17 3" xfId="135"/>
    <cellStyle name="Normal 17 4" xfId="136"/>
    <cellStyle name="Normal 18" xfId="137"/>
    <cellStyle name="Normal 19" xfId="138"/>
    <cellStyle name="Normal 2" xfId="139"/>
    <cellStyle name="Normal 2 2" xfId="140"/>
    <cellStyle name="Normal 2 2 2" xfId="141"/>
    <cellStyle name="Normal 2 2 3" xfId="142"/>
    <cellStyle name="Normal 2 2_Instant Pack Inventory" xfId="143"/>
    <cellStyle name="Normal 2 3" xfId="144"/>
    <cellStyle name="Normal 2 3 2" xfId="145"/>
    <cellStyle name="Normal 2 4" xfId="146"/>
    <cellStyle name="Normal 2 5" xfId="147"/>
    <cellStyle name="Normal 2_Cig Physical Inventory" xfId="148"/>
    <cellStyle name="Normal 20" xfId="149"/>
    <cellStyle name="Normal 20 2" xfId="150"/>
    <cellStyle name="Normal 20_Instant Pack Inventory" xfId="151"/>
    <cellStyle name="Normal 21" xfId="152"/>
    <cellStyle name="Normal 22" xfId="153"/>
    <cellStyle name="Normal 23" xfId="154"/>
    <cellStyle name="Normal 24" xfId="155"/>
    <cellStyle name="Normal 25" xfId="156"/>
    <cellStyle name="Normal 26" xfId="157"/>
    <cellStyle name="Normal 27" xfId="158"/>
    <cellStyle name="Normal 27 2" xfId="159"/>
    <cellStyle name="Normal 27_New Instant Lottery" xfId="160"/>
    <cellStyle name="Normal 28" xfId="161"/>
    <cellStyle name="Normal 29" xfId="162"/>
    <cellStyle name="Normal 3" xfId="163"/>
    <cellStyle name="Normal 3 2" xfId="164"/>
    <cellStyle name="Normal 3 2 2" xfId="165"/>
    <cellStyle name="Normal 3 3" xfId="166"/>
    <cellStyle name="Normal 3 3 2" xfId="167"/>
    <cellStyle name="Normal 3 4" xfId="168"/>
    <cellStyle name="Normal 3 4 2" xfId="169"/>
    <cellStyle name="Normal 3 5" xfId="170"/>
    <cellStyle name="Normal 3 6" xfId="171"/>
    <cellStyle name="Normal 3 7" xfId="172"/>
    <cellStyle name="Normal 3_Cig Physical Inventory" xfId="173"/>
    <cellStyle name="Normal 30" xfId="174"/>
    <cellStyle name="Normal 31" xfId="175"/>
    <cellStyle name="Normal 32" xfId="176"/>
    <cellStyle name="Normal 33" xfId="177"/>
    <cellStyle name="Normal 34" xfId="178"/>
    <cellStyle name="Normal 35" xfId="179"/>
    <cellStyle name="Normal 36" xfId="180"/>
    <cellStyle name="Normal 37" xfId="181"/>
    <cellStyle name="Normal 38" xfId="182"/>
    <cellStyle name="Normal 39" xfId="183"/>
    <cellStyle name="Normal 4" xfId="184"/>
    <cellStyle name="Normal 4 2" xfId="185"/>
    <cellStyle name="Normal 4 2 2" xfId="186"/>
    <cellStyle name="Normal 4 2 2 2" xfId="187"/>
    <cellStyle name="Normal 4 2 2 2 2" xfId="188"/>
    <cellStyle name="Normal 4 2 2 2 2 2" xfId="189"/>
    <cellStyle name="Normal 4 2 2 2 2_Instant Pack Inventory" xfId="190"/>
    <cellStyle name="Normal 4 2 2 2 3" xfId="191"/>
    <cellStyle name="Normal 4 2 2 2 4" xfId="192"/>
    <cellStyle name="Normal 4 2 2 2_Instant Pack Inventory" xfId="193"/>
    <cellStyle name="Normal 4 2 2 3" xfId="194"/>
    <cellStyle name="Normal 4 2 2 3 2" xfId="195"/>
    <cellStyle name="Normal 4 2 2 3_Instant Pack Inventory" xfId="196"/>
    <cellStyle name="Normal 4 2 2 4" xfId="197"/>
    <cellStyle name="Normal 4 2 2 5" xfId="198"/>
    <cellStyle name="Normal 4 2 2 6" xfId="199"/>
    <cellStyle name="Normal 4 2 2 7" xfId="200"/>
    <cellStyle name="Normal 4 2 2_Book Open Close Steps" xfId="201"/>
    <cellStyle name="Normal 4 2 3" xfId="202"/>
    <cellStyle name="Normal 4 2 3 2" xfId="203"/>
    <cellStyle name="Normal 4 2 3 2 2" xfId="204"/>
    <cellStyle name="Normal 4 2 3 2_Instant Pack Inventory" xfId="205"/>
    <cellStyle name="Normal 4 2 3 3" xfId="206"/>
    <cellStyle name="Normal 4 2 3_Instant Pack Inventory" xfId="207"/>
    <cellStyle name="Normal 4 2 4" xfId="208"/>
    <cellStyle name="Normal 4 2 4 2" xfId="209"/>
    <cellStyle name="Normal 4 2 4 2 2" xfId="210"/>
    <cellStyle name="Normal 4 2 4 2_Instant Pack Inventory" xfId="211"/>
    <cellStyle name="Normal 4 2 4 3" xfId="212"/>
    <cellStyle name="Normal 4 2 4_Instant Pack Inventory" xfId="213"/>
    <cellStyle name="Normal 4 2 5" xfId="214"/>
    <cellStyle name="Normal 4 2 5 2" xfId="215"/>
    <cellStyle name="Normal 4 2 5_Instant Pack Inventory" xfId="216"/>
    <cellStyle name="Normal 4 2 6" xfId="217"/>
    <cellStyle name="Normal 4 2 7" xfId="218"/>
    <cellStyle name="Normal 4 2_Admin Home" xfId="219"/>
    <cellStyle name="Normal 4 3" xfId="220"/>
    <cellStyle name="Normal 4 3 2" xfId="221"/>
    <cellStyle name="Normal 4 3 2 2" xfId="222"/>
    <cellStyle name="Normal 4 3 2 2 2" xfId="223"/>
    <cellStyle name="Normal 4 3 2 2_Instant Pack Inventory" xfId="224"/>
    <cellStyle name="Normal 4 3 2 3" xfId="225"/>
    <cellStyle name="Normal 4 3 2_Instant Pack Inventory" xfId="226"/>
    <cellStyle name="Normal 4 3 3" xfId="227"/>
    <cellStyle name="Normal 4 3 3 2" xfId="228"/>
    <cellStyle name="Normal 4 3 3_Instant Pack Inventory" xfId="229"/>
    <cellStyle name="Normal 4 3 4" xfId="230"/>
    <cellStyle name="Normal 4 3_Instant Pack Inventory" xfId="231"/>
    <cellStyle name="Normal 4 4" xfId="232"/>
    <cellStyle name="Normal 4 4 2" xfId="233"/>
    <cellStyle name="Normal 4 4 2 2" xfId="234"/>
    <cellStyle name="Normal 4 4 2_Instant Pack Inventory" xfId="235"/>
    <cellStyle name="Normal 4 4 3" xfId="236"/>
    <cellStyle name="Normal 4 4_Instant Pack Inventory" xfId="237"/>
    <cellStyle name="Normal 4 5" xfId="238"/>
    <cellStyle name="Normal 4 5 2" xfId="239"/>
    <cellStyle name="Normal 4 5 2 2" xfId="240"/>
    <cellStyle name="Normal 4 5 2_Instant Pack Inventory" xfId="241"/>
    <cellStyle name="Normal 4 5 3" xfId="242"/>
    <cellStyle name="Normal 4 5_Instant Pack Inventory" xfId="243"/>
    <cellStyle name="Normal 4 6" xfId="244"/>
    <cellStyle name="Normal 4 6 2" xfId="245"/>
    <cellStyle name="Normal 4 6_Instant Pack Inventory" xfId="246"/>
    <cellStyle name="Normal 4 7" xfId="247"/>
    <cellStyle name="Normal 4 8" xfId="248"/>
    <cellStyle name="Normal 4_Admin Home" xfId="249"/>
    <cellStyle name="Normal 40" xfId="250"/>
    <cellStyle name="Normal 5" xfId="251"/>
    <cellStyle name="Normal 5 2" xfId="252"/>
    <cellStyle name="Normal 5 2 2" xfId="253"/>
    <cellStyle name="Normal 5 3" xfId="254"/>
    <cellStyle name="Normal 5 4" xfId="255"/>
    <cellStyle name="Normal 5_Book Open Close Steps" xfId="256"/>
    <cellStyle name="Normal 6" xfId="257"/>
    <cellStyle name="Normal 6 2" xfId="258"/>
    <cellStyle name="Normal 6 3" xfId="259"/>
    <cellStyle name="Normal 7" xfId="260"/>
    <cellStyle name="Normal 7 2" xfId="261"/>
    <cellStyle name="Normal 7 2 2" xfId="262"/>
    <cellStyle name="Normal 7 3" xfId="263"/>
    <cellStyle name="Normal 7 4" xfId="264"/>
    <cellStyle name="Normal 7_Book Open Close Steps" xfId="265"/>
    <cellStyle name="Normal 8" xfId="266"/>
    <cellStyle name="Normal 8 2" xfId="267"/>
    <cellStyle name="Normal 8 3" xfId="268"/>
    <cellStyle name="Normal 8 4" xfId="269"/>
    <cellStyle name="Normal 8_Instant Pack Inventory" xfId="270"/>
    <cellStyle name="Normal 9" xfId="271"/>
    <cellStyle name="Normal 9 2" xfId="272"/>
    <cellStyle name="Normal 9 2 2" xfId="273"/>
    <cellStyle name="Normal 9 3" xfId="274"/>
    <cellStyle name="Normal 9 4" xfId="275"/>
    <cellStyle name="Normal 9_Book Open Close Steps" xfId="276"/>
    <cellStyle name="Note 2" xfId="277"/>
    <cellStyle name="Note 2 2" xfId="278"/>
    <cellStyle name="Note 2 3" xfId="279"/>
    <cellStyle name="Percent 2" xfId="280"/>
    <cellStyle name="Percent 3" xfId="281"/>
    <cellStyle name="Percent 4" xfId="282"/>
    <cellStyle name="Style 1" xfId="283"/>
    <cellStyle name="Style 1 2" xfId="284"/>
    <cellStyle name="Style 1 3" xfId="285"/>
    <cellStyle name="Style 2" xfId="286"/>
    <cellStyle name="Style 2 2" xfId="287"/>
  </cellStyles>
  <dxfs count="70"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D1D1D1"/>
        </patternFill>
      </fill>
    </dxf>
    <dxf>
      <font>
        <color rgb="FFC00000"/>
      </font>
    </dxf>
    <dxf>
      <font>
        <strike/>
        <color theme="0" tint="-0.499984740745262"/>
      </font>
    </dxf>
    <dxf>
      <font>
        <color theme="1"/>
      </font>
      <fill>
        <patternFill>
          <bgColor rgb="FFFF0000"/>
        </patternFill>
      </fill>
    </dxf>
    <dxf>
      <font>
        <color theme="0" tint="-0.49998474074526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gradientFill>
          <stop position="0">
            <color theme="1"/>
          </stop>
          <stop position="0.5">
            <color theme="0"/>
          </stop>
          <stop position="1">
            <color theme="1"/>
          </stop>
        </gradientFill>
      </fill>
      <alignment horizontal="general" vertical="center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gradientFill>
          <stop position="0">
            <color theme="1"/>
          </stop>
          <stop position="0.5">
            <color theme="0"/>
          </stop>
          <stop position="1">
            <color theme="1"/>
          </stop>
        </gradientFill>
      </fill>
      <alignment horizontal="general" vertical="center" textRotation="0" wrapText="0" indent="0" justifyLastLine="0" shrinkToFit="1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Tw Cen MT Condensed"/>
        <scheme val="none"/>
      </font>
      <fill>
        <patternFill patternType="solid">
          <fgColor indexed="64"/>
          <bgColor rgb="FF990000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theme="0" tint="-0.34998626667073579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w Cen MT Condensed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patternFill patternType="solid">
          <fgColor indexed="64"/>
          <bgColor rgb="FF990000"/>
        </patternFill>
      </fill>
      <alignment horizontal="general" vertical="center" textRotation="0" wrapText="0" indent="0" justifyLastLine="0" shrinkToFit="1" readingOrder="0"/>
      <border diagonalUp="0" diagonalDown="0" outline="0">
        <left/>
        <right style="thin">
          <color theme="0" tint="-0.34998626667073579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 Condensed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general" vertical="center" textRotation="0" wrapText="0" indent="0" justifyLastLine="0" shrinkToFit="1" readingOrder="0"/>
      <border diagonalUp="0" diagonalDown="0"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gradientFill>
          <stop position="0">
            <color theme="1"/>
          </stop>
          <stop position="0.5">
            <color theme="0"/>
          </stop>
          <stop position="1">
            <color theme="1"/>
          </stop>
        </gradientFill>
      </fill>
      <alignment horizontal="general" vertical="center" textRotation="0" wrapText="0" indent="0" justifyLastLine="0" shrinkToFit="1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gradientFill>
          <stop position="0">
            <color theme="1"/>
          </stop>
          <stop position="0.5">
            <color theme="0"/>
          </stop>
          <stop position="1">
            <color theme="1"/>
          </stop>
        </gradientFill>
      </fill>
      <alignment horizontal="general" vertical="center" textRotation="0" wrapText="0" indent="0" justifyLastLine="0" shrinkToFit="1" readingOrder="0"/>
      <border diagonalUp="0" diagonalDown="0">
        <left style="thin">
          <color theme="1"/>
        </left>
        <right style="thin">
          <color theme="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Wingdings"/>
        <scheme val="none"/>
      </font>
      <fill>
        <patternFill patternType="solid">
          <fgColor indexed="64"/>
          <bgColor rgb="FF9900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gradientFill>
          <stop position="0">
            <color theme="1"/>
          </stop>
          <stop position="0.5">
            <color theme="0"/>
          </stop>
          <stop position="1">
            <color theme="1"/>
          </stop>
        </gradientFill>
      </fill>
      <alignment horizontal="general" vertical="center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gradientFill>
          <stop position="0">
            <color theme="1"/>
          </stop>
          <stop position="0.5">
            <color theme="0"/>
          </stop>
          <stop position="1">
            <color theme="1"/>
          </stop>
        </gradientFill>
      </fill>
      <alignment horizontal="general" vertical="center" textRotation="0" wrapText="0" indent="0" justifyLastLine="0" shrinkToFit="1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w Cen MT Condensed"/>
        <scheme val="none"/>
      </font>
      <fill>
        <patternFill patternType="solid">
          <fgColor indexed="64"/>
          <bgColor rgb="FF990000"/>
        </patternFill>
      </fill>
      <alignment horizontal="general" vertical="center" textRotation="0" wrapText="1" indent="0" justifyLastLine="0" shrinkToFit="1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w Cen MT Condensed"/>
        <scheme val="none"/>
      </font>
      <numFmt numFmtId="4" formatCode="#,##0.00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1" readingOrder="0"/>
      <border diagonalUp="0" diagonalDown="0">
        <left/>
        <right/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gradientFill>
          <stop position="0">
            <color theme="1"/>
          </stop>
          <stop position="0.5">
            <color theme="0"/>
          </stop>
          <stop position="1">
            <color theme="1"/>
          </stop>
        </gradientFill>
      </fill>
      <alignment horizontal="general" vertical="center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numFmt numFmtId="4" formatCode="#,##0.00"/>
      <fill>
        <gradientFill>
          <stop position="0">
            <color theme="1"/>
          </stop>
          <stop position="0.5">
            <color theme="0"/>
          </stop>
          <stop position="1">
            <color theme="1"/>
          </stop>
        </gradientFill>
      </fill>
      <alignment horizontal="general" vertical="center" textRotation="0" wrapText="0" indent="0" justifyLastLine="0" shrinkToFit="1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Tw Cen MT Condensed"/>
        <scheme val="none"/>
      </font>
      <fill>
        <patternFill patternType="solid">
          <fgColor indexed="64"/>
          <bgColor rgb="FF990000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theme="0" tint="-0.34998626667073579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1"/>
        <name val="Tw Cen MT Condensed"/>
        <scheme val="none"/>
      </font>
      <numFmt numFmtId="4" formatCode="#,##0.00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patternFill patternType="solid">
          <fgColor indexed="64"/>
          <bgColor rgb="FF990000"/>
        </patternFill>
      </fill>
      <alignment horizontal="general" vertical="center" textRotation="0" wrapText="1" indent="0" justifyLastLine="0" shrinkToFit="1" readingOrder="0"/>
      <border diagonalUp="0" diagonalDown="0" outline="0">
        <left/>
        <right style="thin">
          <color theme="0" tint="-0.34998626667073579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 Condensed"/>
        <scheme val="none"/>
      </font>
      <numFmt numFmtId="4" formatCode="#,##0.00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1" readingOrder="0"/>
      <border diagonalUp="0" diagonalDown="0"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gradientFill>
          <stop position="0">
            <color theme="1"/>
          </stop>
          <stop position="0.5">
            <color theme="0"/>
          </stop>
          <stop position="1">
            <color theme="1"/>
          </stop>
        </gradientFill>
      </fill>
      <alignment horizontal="general" vertical="center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numFmt numFmtId="4" formatCode="#,##0.00"/>
      <fill>
        <gradientFill>
          <stop position="0">
            <color theme="1"/>
          </stop>
          <stop position="0.5">
            <color theme="0"/>
          </stop>
          <stop position="1">
            <color theme="1"/>
          </stop>
        </gradientFill>
      </fill>
      <alignment horizontal="general" vertical="center" textRotation="0" wrapText="0" indent="0" justifyLastLine="0" shrinkToFit="1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numFmt numFmtId="4" formatCode="#,##0.00"/>
      <fill>
        <patternFill patternType="solid">
          <fgColor indexed="64"/>
          <bgColor rgb="FF990000"/>
        </patternFill>
      </fill>
      <alignment horizontal="general" vertical="center" textRotation="0" wrapText="0" indent="0" justifyLastLine="0" shrinkToFit="1" readingOrder="0"/>
      <border diagonalUp="0" diagonalDown="0" outline="0">
        <left style="thin">
          <color theme="0" tint="-0.34998626667073579"/>
        </left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4" formatCode="#,##0.00"/>
      <fill>
        <patternFill patternType="solid">
          <fgColor indexed="64"/>
          <bgColor theme="0" tint="-4.9989318521683403E-2"/>
        </patternFill>
      </fill>
      <alignment horizontal="general" vertical="center" textRotation="0" wrapText="0" indent="0" justifyLastLine="0" shrinkToFit="1" readingOrder="0"/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numFmt numFmtId="4" formatCode="#,##0.00"/>
      <fill>
        <patternFill patternType="solid">
          <fgColor indexed="64"/>
          <bgColor rgb="FF990000"/>
        </patternFill>
      </fill>
      <alignment horizontal="general" vertical="center" textRotation="0" wrapText="0" indent="0" justifyLastLine="0" shrinkToFit="1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4" formatCode="#,##0.00"/>
      <fill>
        <patternFill patternType="solid">
          <fgColor indexed="64"/>
          <bgColor theme="0" tint="-4.9989318521683403E-2"/>
        </patternFill>
      </fill>
      <alignment horizontal="general" vertical="center" textRotation="0" wrapText="0" indent="0" justifyLastLine="0" shrinkToFit="1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numFmt numFmtId="4" formatCode="#,##0.00"/>
      <fill>
        <patternFill patternType="solid">
          <fgColor indexed="64"/>
          <bgColor rgb="FF990000"/>
        </patternFill>
      </fill>
      <alignment horizontal="general" vertical="center" textRotation="0" wrapText="0" indent="0" justifyLastLine="0" shrinkToFit="1" readingOrder="0"/>
      <border diagonalUp="0" diagonalDown="0" outline="0">
        <left/>
        <right style="thin">
          <color theme="0" tint="-0.34998626667073579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4" formatCode="#,##0.00"/>
      <fill>
        <patternFill patternType="solid">
          <fgColor indexed="64"/>
          <bgColor theme="0" tint="-4.9989318521683403E-2"/>
        </patternFill>
      </fill>
      <alignment horizontal="general" vertical="center" textRotation="0" wrapText="0" indent="0" justifyLastLine="0" shrinkToFit="1" readingOrder="0"/>
      <border diagonalUp="0" diagonalDown="0"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gradientFill>
          <stop position="0">
            <color theme="1"/>
          </stop>
          <stop position="0.5">
            <color theme="0"/>
          </stop>
          <stop position="1">
            <color theme="1"/>
          </stop>
        </gradientFill>
      </fill>
      <alignment horizontal="general" vertical="center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gradientFill>
          <stop position="0">
            <color theme="1"/>
          </stop>
          <stop position="0.5">
            <color theme="0"/>
          </stop>
          <stop position="1">
            <color theme="1"/>
          </stop>
        </gradientFill>
      </fill>
      <alignment horizontal="general" vertical="center" textRotation="0" wrapText="0" indent="0" justifyLastLine="0" shrinkToFit="1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Tw Cen MT Condensed"/>
        <scheme val="none"/>
      </font>
      <fill>
        <patternFill patternType="solid">
          <fgColor indexed="64"/>
          <bgColor rgb="FF990000"/>
        </patternFill>
      </fill>
      <alignment horizontal="general" vertical="center" textRotation="0" wrapText="1" indent="0" justifyLastLine="0" shrinkToFit="1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w Cen MT Condensed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1" readingOrder="0"/>
      <border diagonalUp="0" diagonalDown="0">
        <left/>
        <right/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gradientFill>
          <stop position="0">
            <color theme="1"/>
          </stop>
          <stop position="0.5">
            <color theme="0"/>
          </stop>
          <stop position="1">
            <color theme="1"/>
          </stop>
        </gradientFill>
      </fill>
      <alignment horizontal="general" vertical="center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gradientFill>
          <stop position="0">
            <color theme="1"/>
          </stop>
          <stop position="0.5">
            <color theme="0"/>
          </stop>
          <stop position="1">
            <color theme="1"/>
          </stop>
        </gradientFill>
      </fill>
      <alignment horizontal="general" vertical="center" textRotation="0" wrapText="0" indent="0" justifyLastLine="0" shrinkToFit="1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patternFill patternType="solid">
          <fgColor indexed="64"/>
          <bgColor rgb="FF990000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theme="0" tint="-0.34998626667073579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 Condensed"/>
        <scheme val="none"/>
      </font>
      <numFmt numFmtId="30" formatCode="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patternFill patternType="solid">
          <fgColor indexed="64"/>
          <bgColor rgb="FF990000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 Condensed"/>
        <scheme val="none"/>
      </font>
      <numFmt numFmtId="30" formatCode="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patternFill patternType="solid">
          <fgColor indexed="64"/>
          <bgColor rgb="FF990000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 style="thin">
          <color theme="0" tint="-0.34998626667073579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 Condensed"/>
        <scheme val="none"/>
      </font>
      <numFmt numFmtId="30" formatCode="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1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gradientFill>
          <stop position="0">
            <color theme="1"/>
          </stop>
          <stop position="0.5">
            <color theme="0"/>
          </stop>
          <stop position="1">
            <color theme="1"/>
          </stop>
        </gradientFill>
      </fill>
      <alignment horizontal="general" vertical="center" textRotation="0" wrapText="0" indent="0" justifyLastLine="0" shrinkToFit="1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numFmt numFmtId="30" formatCode="@"/>
      <fill>
        <gradientFill>
          <stop position="0">
            <color theme="1"/>
          </stop>
          <stop position="0.5">
            <color theme="0"/>
          </stop>
          <stop position="1">
            <color theme="1"/>
          </stop>
        </gradientFill>
      </fill>
      <alignment horizontal="general" vertical="center" textRotation="0" wrapText="0" indent="0" justifyLastLine="0" shrinkToFit="1" readingOrder="0"/>
      <border diagonalUp="0" diagonalDown="0">
        <left style="thin">
          <color theme="1"/>
        </left>
        <right style="thin">
          <color theme="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0"/>
        <name val="Calibri"/>
        <scheme val="minor"/>
      </font>
      <fill>
        <patternFill patternType="solid">
          <fgColor indexed="64"/>
          <bgColor rgb="FF990000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theme="0" tint="-0.34998626667073579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30" formatCode="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Wingdings"/>
        <scheme val="none"/>
      </font>
      <fill>
        <patternFill patternType="solid">
          <fgColor indexed="64"/>
          <bgColor rgb="FF9900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 tint="-0.34998626667073579"/>
        </right>
        <top/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gradientFill>
          <stop position="0">
            <color theme="1"/>
          </stop>
          <stop position="0.5">
            <color theme="0"/>
          </stop>
          <stop position="1">
            <color theme="1"/>
          </stop>
        </gradientFill>
      </fill>
      <alignment horizontal="general" vertical="center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gradientFill>
          <stop position="0">
            <color theme="1"/>
          </stop>
          <stop position="0.5">
            <color theme="0"/>
          </stop>
          <stop position="1">
            <color theme="1"/>
          </stop>
        </gradientFill>
      </fill>
      <alignment horizontal="general" vertical="center" textRotation="0" wrapText="0" indent="0" justifyLastLine="0" shrinkToFit="1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patternFill patternType="solid">
          <fgColor indexed="64"/>
          <bgColor rgb="FF990000"/>
        </patternFill>
      </fill>
      <alignment horizontal="general" vertical="center" textRotation="0" wrapText="0" indent="0" justifyLastLine="0" shrinkToFit="1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 Condensed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center" textRotation="0" wrapText="0" indent="0" justifyLastLine="0" shrinkToFit="1" readingOrder="0"/>
      <border diagonalUp="0" diagonalDown="0">
        <left/>
        <right/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gradientFill>
          <stop position="0">
            <color theme="1"/>
          </stop>
          <stop position="0.5">
            <color theme="0"/>
          </stop>
          <stop position="1">
            <color theme="1"/>
          </stop>
        </gradientFill>
      </fill>
      <alignment horizontal="general" vertical="center" textRotation="0" wrapText="0" indent="0" justifyLastLine="0" shrinkToFit="1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gradientFill>
          <stop position="0">
            <color theme="1"/>
          </stop>
          <stop position="0.5">
            <color theme="0"/>
          </stop>
          <stop position="1">
            <color theme="1"/>
          </stop>
        </gradientFill>
      </fill>
      <alignment horizontal="general" vertical="center" textRotation="0" wrapText="0" indent="0" justifyLastLine="0" shrinkToFit="1" readingOrder="0"/>
      <border diagonalUp="0" diagonalDown="0">
        <left style="thin">
          <color theme="1"/>
        </left>
        <right style="thin">
          <color theme="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patternFill patternType="solid">
          <fgColor indexed="64"/>
          <bgColor rgb="FF990000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theme="0" tint="-0.34998626667073579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 Condensed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0" tint="-0.34998626667073579"/>
        </left>
        <right style="thin">
          <color theme="0" tint="-0.69997253334147158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patternFill patternType="solid">
          <fgColor indexed="64"/>
          <bgColor rgb="FF990000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 style="thin">
          <color theme="0" tint="-0.34998626667073579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w Cen MT Condensed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1" readingOrder="0"/>
      <border diagonalUp="0" diagonalDown="0"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gradientFill>
          <stop position="0">
            <color theme="1"/>
          </stop>
          <stop position="0.5">
            <color theme="0"/>
          </stop>
          <stop position="1">
            <color theme="1"/>
          </stop>
        </gradientFill>
      </fill>
      <alignment horizontal="general" vertical="center" textRotation="0" wrapText="0" indent="0" justifyLastLine="0" shrinkToFit="1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gradientFill>
          <stop position="0">
            <color theme="1"/>
          </stop>
          <stop position="0.5">
            <color theme="0"/>
          </stop>
          <stop position="1">
            <color theme="1"/>
          </stop>
        </gradientFill>
      </fill>
      <alignment horizontal="general" vertical="center" textRotation="0" wrapText="0" indent="0" justifyLastLine="0" shrinkToFit="1" readingOrder="0"/>
      <border diagonalUp="0" diagonalDown="0">
        <left style="thin">
          <color theme="1"/>
        </left>
        <right style="thin">
          <color theme="1"/>
        </right>
        <top/>
        <bottom/>
        <vertical/>
        <horizontal/>
      </border>
      <protection locked="1" hidden="0"/>
    </dxf>
    <dxf>
      <border>
        <top style="thin">
          <color theme="0" tint="-0.69997253334147158"/>
        </top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</border>
    </dxf>
    <dxf>
      <border>
        <bottom style="thin">
          <color theme="0" tint="-0.6999725333414715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w Cen MT Condensed"/>
        <scheme val="none"/>
      </font>
      <fill>
        <patternFill patternType="solid">
          <fgColor indexed="64"/>
          <bgColor rgb="FF990000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theme="0" tint="-0.69997253334147158"/>
        </left>
        <right style="thin">
          <color theme="0" tint="-0.69997253334147158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png"/><Relationship Id="rId13" Type="http://schemas.openxmlformats.org/officeDocument/2006/relationships/image" Target="../media/image25.png"/><Relationship Id="rId18" Type="http://schemas.openxmlformats.org/officeDocument/2006/relationships/image" Target="../media/image30.png"/><Relationship Id="rId26" Type="http://schemas.openxmlformats.org/officeDocument/2006/relationships/image" Target="../media/image38.png"/><Relationship Id="rId3" Type="http://schemas.openxmlformats.org/officeDocument/2006/relationships/image" Target="../media/image15.png"/><Relationship Id="rId21" Type="http://schemas.openxmlformats.org/officeDocument/2006/relationships/image" Target="../media/image33.png"/><Relationship Id="rId34" Type="http://schemas.openxmlformats.org/officeDocument/2006/relationships/image" Target="../media/image46.png"/><Relationship Id="rId7" Type="http://schemas.openxmlformats.org/officeDocument/2006/relationships/image" Target="../media/image19.png"/><Relationship Id="rId12" Type="http://schemas.openxmlformats.org/officeDocument/2006/relationships/image" Target="../media/image24.png"/><Relationship Id="rId17" Type="http://schemas.openxmlformats.org/officeDocument/2006/relationships/image" Target="../media/image29.png"/><Relationship Id="rId25" Type="http://schemas.openxmlformats.org/officeDocument/2006/relationships/image" Target="../media/image37.png"/><Relationship Id="rId33" Type="http://schemas.openxmlformats.org/officeDocument/2006/relationships/image" Target="../media/image45.png"/><Relationship Id="rId2" Type="http://schemas.openxmlformats.org/officeDocument/2006/relationships/image" Target="../media/image14.png"/><Relationship Id="rId16" Type="http://schemas.openxmlformats.org/officeDocument/2006/relationships/image" Target="../media/image28.png"/><Relationship Id="rId20" Type="http://schemas.openxmlformats.org/officeDocument/2006/relationships/image" Target="../media/image32.png"/><Relationship Id="rId29" Type="http://schemas.openxmlformats.org/officeDocument/2006/relationships/image" Target="../media/image41.png"/><Relationship Id="rId1" Type="http://schemas.openxmlformats.org/officeDocument/2006/relationships/image" Target="../media/image13.png"/><Relationship Id="rId6" Type="http://schemas.openxmlformats.org/officeDocument/2006/relationships/image" Target="../media/image18.png"/><Relationship Id="rId11" Type="http://schemas.openxmlformats.org/officeDocument/2006/relationships/image" Target="../media/image23.png"/><Relationship Id="rId24" Type="http://schemas.openxmlformats.org/officeDocument/2006/relationships/image" Target="../media/image36.png"/><Relationship Id="rId32" Type="http://schemas.openxmlformats.org/officeDocument/2006/relationships/image" Target="../media/image44.png"/><Relationship Id="rId5" Type="http://schemas.openxmlformats.org/officeDocument/2006/relationships/image" Target="../media/image17.png"/><Relationship Id="rId15" Type="http://schemas.openxmlformats.org/officeDocument/2006/relationships/image" Target="../media/image27.png"/><Relationship Id="rId23" Type="http://schemas.openxmlformats.org/officeDocument/2006/relationships/image" Target="../media/image35.png"/><Relationship Id="rId28" Type="http://schemas.openxmlformats.org/officeDocument/2006/relationships/image" Target="../media/image40.png"/><Relationship Id="rId10" Type="http://schemas.openxmlformats.org/officeDocument/2006/relationships/image" Target="../media/image22.png"/><Relationship Id="rId19" Type="http://schemas.openxmlformats.org/officeDocument/2006/relationships/image" Target="../media/image31.png"/><Relationship Id="rId31" Type="http://schemas.openxmlformats.org/officeDocument/2006/relationships/image" Target="../media/image43.png"/><Relationship Id="rId4" Type="http://schemas.openxmlformats.org/officeDocument/2006/relationships/image" Target="../media/image16.png"/><Relationship Id="rId9" Type="http://schemas.openxmlformats.org/officeDocument/2006/relationships/image" Target="../media/image21.png"/><Relationship Id="rId14" Type="http://schemas.openxmlformats.org/officeDocument/2006/relationships/image" Target="../media/image26.png"/><Relationship Id="rId22" Type="http://schemas.openxmlformats.org/officeDocument/2006/relationships/image" Target="../media/image34.png"/><Relationship Id="rId27" Type="http://schemas.openxmlformats.org/officeDocument/2006/relationships/image" Target="../media/image39.png"/><Relationship Id="rId30" Type="http://schemas.openxmlformats.org/officeDocument/2006/relationships/image" Target="../media/image42.png"/><Relationship Id="rId35" Type="http://schemas.openxmlformats.org/officeDocument/2006/relationships/image" Target="../media/image47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3" Type="http://schemas.openxmlformats.org/officeDocument/2006/relationships/image" Target="../media/image10.emf"/><Relationship Id="rId7" Type="http://schemas.openxmlformats.org/officeDocument/2006/relationships/image" Target="../media/image6.emf"/><Relationship Id="rId12" Type="http://schemas.openxmlformats.org/officeDocument/2006/relationships/image" Target="../media/image1.emf"/><Relationship Id="rId2" Type="http://schemas.openxmlformats.org/officeDocument/2006/relationships/image" Target="../media/image11.emf"/><Relationship Id="rId1" Type="http://schemas.openxmlformats.org/officeDocument/2006/relationships/image" Target="../media/image12.emf"/><Relationship Id="rId6" Type="http://schemas.openxmlformats.org/officeDocument/2006/relationships/image" Target="../media/image7.emf"/><Relationship Id="rId11" Type="http://schemas.openxmlformats.org/officeDocument/2006/relationships/image" Target="../media/image2.emf"/><Relationship Id="rId5" Type="http://schemas.openxmlformats.org/officeDocument/2006/relationships/image" Target="../media/image8.emf"/><Relationship Id="rId10" Type="http://schemas.openxmlformats.org/officeDocument/2006/relationships/image" Target="../media/image3.emf"/><Relationship Id="rId4" Type="http://schemas.openxmlformats.org/officeDocument/2006/relationships/image" Target="../media/image9.emf"/><Relationship Id="rId9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91728</xdr:colOff>
      <xdr:row>0</xdr:row>
      <xdr:rowOff>63495</xdr:rowOff>
    </xdr:from>
    <xdr:to>
      <xdr:col>7</xdr:col>
      <xdr:colOff>236790</xdr:colOff>
      <xdr:row>0</xdr:row>
      <xdr:rowOff>903650</xdr:rowOff>
    </xdr:to>
    <xdr:grpSp>
      <xdr:nvGrpSpPr>
        <xdr:cNvPr id="8" name="Title_Grp" hidden="1"/>
        <xdr:cNvGrpSpPr>
          <a:grpSpLocks noChangeAspect="1"/>
        </xdr:cNvGrpSpPr>
      </xdr:nvGrpSpPr>
      <xdr:grpSpPr>
        <a:xfrm>
          <a:off x="148172" y="63495"/>
          <a:ext cx="1005840" cy="840155"/>
          <a:chOff x="1749830" y="63241"/>
          <a:chExt cx="1375922" cy="1144542"/>
        </a:xfrm>
      </xdr:grpSpPr>
      <xdr:pic>
        <xdr:nvPicPr>
          <xdr:cNvPr id="9" name="WebLink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958049" y="728007"/>
            <a:ext cx="917220" cy="479776"/>
          </a:xfrm>
          <a:prstGeom prst="rect">
            <a:avLst/>
          </a:prstGeom>
          <a:effectLst>
            <a:outerShdw blurRad="50800" dist="63500" dir="5400000" algn="t" rotWithShape="0">
              <a:prstClr val="black">
                <a:alpha val="40000"/>
              </a:prstClr>
            </a:outerShdw>
          </a:effectLst>
        </xdr:spPr>
      </xdr:pic>
      <xdr:sp macro="" textlink="">
        <xdr:nvSpPr>
          <xdr:cNvPr id="10" name="Main_Heading"/>
          <xdr:cNvSpPr/>
        </xdr:nvSpPr>
        <xdr:spPr>
          <a:xfrm>
            <a:off x="1749830" y="63241"/>
            <a:ext cx="1375922" cy="554503"/>
          </a:xfrm>
          <a:prstGeom prst="rect">
            <a:avLst/>
          </a:prstGeom>
          <a:noFill/>
        </xdr:spPr>
        <xdr:txBody>
          <a:bodyPr wrap="square" lIns="0" tIns="0" rIns="0" bIns="0">
            <a:spAutoFit/>
            <a:scene3d>
              <a:camera prst="orthographicFront"/>
              <a:lightRig rig="soft" dir="tl">
                <a:rot lat="0" lon="0" rev="0"/>
              </a:lightRig>
            </a:scene3d>
            <a:sp3d contourW="25400" prstMaterial="matte">
              <a:bevelT w="25400" h="55880" prst="artDeco"/>
              <a:contourClr>
                <a:schemeClr val="accent2">
                  <a:tint val="20000"/>
                </a:schemeClr>
              </a:contourClr>
            </a:sp3d>
          </a:bodyPr>
          <a:lstStyle/>
          <a:p>
            <a:pPr algn="ctr"/>
            <a:r>
              <a:rPr lang="en-US" sz="1400" b="1" cap="none" spc="50">
                <a:ln w="0" cmpd="sng">
                  <a:noFill/>
                </a:ln>
                <a:solidFill>
                  <a:srgbClr val="0000FF"/>
                </a:solidFill>
                <a:effectLst>
                  <a:outerShdw blurRad="76200" dist="50800" dir="5400000" algn="tl" rotWithShape="0">
                    <a:srgbClr val="000000">
                      <a:alpha val="65000"/>
                    </a:srgbClr>
                  </a:outerShdw>
                </a:effectLst>
              </a:rPr>
              <a:t>Customize</a:t>
            </a:r>
          </a:p>
          <a:p>
            <a:pPr algn="ctr"/>
            <a:r>
              <a:rPr lang="en-US" sz="1200" b="1" cap="none" spc="50">
                <a:ln w="0" cmpd="sng">
                  <a:noFill/>
                </a:ln>
                <a:solidFill>
                  <a:srgbClr val="0000FF"/>
                </a:solidFill>
                <a:effectLst>
                  <a:outerShdw blurRad="76200" dist="50800" dir="5400000" algn="tl" rotWithShape="0">
                    <a:srgbClr val="000000">
                      <a:alpha val="65000"/>
                    </a:srgbClr>
                  </a:outerShdw>
                </a:effectLst>
              </a:rPr>
              <a:t>My</a:t>
            </a:r>
            <a:r>
              <a:rPr lang="en-US" sz="1200" b="1" cap="none" spc="50" baseline="0">
                <a:ln w="0" cmpd="sng">
                  <a:noFill/>
                </a:ln>
                <a:solidFill>
                  <a:srgbClr val="0000FF"/>
                </a:solidFill>
                <a:effectLst>
                  <a:outerShdw blurRad="76200" dist="50800" dir="5400000" algn="tl" rotWithShape="0">
                    <a:srgbClr val="000000">
                      <a:alpha val="65000"/>
                    </a:srgbClr>
                  </a:outerShdw>
                </a:effectLst>
              </a:rPr>
              <a:t> </a:t>
            </a:r>
            <a:r>
              <a:rPr lang="en-US" sz="1200" b="1" cap="none" spc="50">
                <a:ln w="0" cmpd="sng">
                  <a:noFill/>
                </a:ln>
                <a:solidFill>
                  <a:srgbClr val="0000FF"/>
                </a:solidFill>
                <a:effectLst>
                  <a:outerShdw blurRad="76200" dist="50800" dir="5400000" algn="tl" rotWithShape="0">
                    <a:srgbClr val="000000">
                      <a:alpha val="65000"/>
                    </a:srgbClr>
                  </a:outerShdw>
                </a:effectLst>
              </a:rPr>
              <a:t>Wrangler</a:t>
            </a:r>
            <a:endParaRPr lang="en-US" sz="1400" b="1" cap="none" spc="50">
              <a:ln w="0" cmpd="sng">
                <a:noFill/>
              </a:ln>
              <a:solidFill>
                <a:srgbClr val="0000FF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endParaRPr>
          </a:p>
        </xdr:txBody>
      </xdr:sp>
    </xdr:grpSp>
    <xdr:clientData/>
  </xdr:twoCellAnchor>
  <xdr:twoCellAnchor>
    <xdr:from>
      <xdr:col>4</xdr:col>
      <xdr:colOff>12700</xdr:colOff>
      <xdr:row>2</xdr:row>
      <xdr:rowOff>50516</xdr:rowOff>
    </xdr:from>
    <xdr:to>
      <xdr:col>4</xdr:col>
      <xdr:colOff>793750</xdr:colOff>
      <xdr:row>2</xdr:row>
      <xdr:rowOff>457484</xdr:rowOff>
    </xdr:to>
    <xdr:pic>
      <xdr:nvPicPr>
        <xdr:cNvPr id="19" name="EAG - (JJLFB01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25550" y="8902416"/>
          <a:ext cx="781050" cy="406968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12700</xdr:colOff>
      <xdr:row>1</xdr:row>
      <xdr:rowOff>64212</xdr:rowOff>
    </xdr:from>
    <xdr:to>
      <xdr:col>4</xdr:col>
      <xdr:colOff>793750</xdr:colOff>
      <xdr:row>1</xdr:row>
      <xdr:rowOff>443788</xdr:rowOff>
    </xdr:to>
    <xdr:pic>
      <xdr:nvPicPr>
        <xdr:cNvPr id="20" name="DV8 - (FBSHTB-25)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25550" y="6884112"/>
          <a:ext cx="781050" cy="379576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12700</xdr:colOff>
      <xdr:row>4</xdr:row>
      <xdr:rowOff>155600</xdr:rowOff>
    </xdr:from>
    <xdr:to>
      <xdr:col>4</xdr:col>
      <xdr:colOff>793750</xdr:colOff>
      <xdr:row>4</xdr:row>
      <xdr:rowOff>352390</xdr:rowOff>
    </xdr:to>
    <xdr:pic>
      <xdr:nvPicPr>
        <xdr:cNvPr id="25" name="Hooke - (BXG-505)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25550" y="14087500"/>
          <a:ext cx="781050" cy="196790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71380</xdr:colOff>
      <xdr:row>3</xdr:row>
      <xdr:rowOff>31750</xdr:rowOff>
    </xdr:from>
    <xdr:to>
      <xdr:col>4</xdr:col>
      <xdr:colOff>735071</xdr:colOff>
      <xdr:row>3</xdr:row>
      <xdr:rowOff>476250</xdr:rowOff>
    </xdr:to>
    <xdr:pic>
      <xdr:nvPicPr>
        <xdr:cNvPr id="26" name="EAG - (JJLTC00)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84230" y="12947650"/>
          <a:ext cx="663691" cy="444500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27720</xdr:colOff>
      <xdr:row>5</xdr:row>
      <xdr:rowOff>31750</xdr:rowOff>
    </xdr:from>
    <xdr:to>
      <xdr:col>4</xdr:col>
      <xdr:colOff>778730</xdr:colOff>
      <xdr:row>5</xdr:row>
      <xdr:rowOff>476250</xdr:rowOff>
    </xdr:to>
    <xdr:pic>
      <xdr:nvPicPr>
        <xdr:cNvPr id="28" name="Rugged Ridge - (11546.55)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40570" y="14979650"/>
          <a:ext cx="751010" cy="444500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167346</xdr:colOff>
      <xdr:row>6</xdr:row>
      <xdr:rowOff>31750</xdr:rowOff>
    </xdr:from>
    <xdr:to>
      <xdr:col>4</xdr:col>
      <xdr:colOff>639103</xdr:colOff>
      <xdr:row>6</xdr:row>
      <xdr:rowOff>476250</xdr:rowOff>
    </xdr:to>
    <xdr:pic>
      <xdr:nvPicPr>
        <xdr:cNvPr id="33" name="Smittybilt - (7743)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80196" y="18027650"/>
          <a:ext cx="471757" cy="444500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12700</xdr:colOff>
      <xdr:row>7</xdr:row>
      <xdr:rowOff>53194</xdr:rowOff>
    </xdr:from>
    <xdr:to>
      <xdr:col>4</xdr:col>
      <xdr:colOff>793750</xdr:colOff>
      <xdr:row>7</xdr:row>
      <xdr:rowOff>454798</xdr:rowOff>
    </xdr:to>
    <xdr:pic>
      <xdr:nvPicPr>
        <xdr:cNvPr id="35" name="Smittybilt - (98510)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25550" y="18557094"/>
          <a:ext cx="781050" cy="401604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45385</xdr:colOff>
      <xdr:row>8</xdr:row>
      <xdr:rowOff>31750</xdr:rowOff>
    </xdr:from>
    <xdr:to>
      <xdr:col>4</xdr:col>
      <xdr:colOff>761066</xdr:colOff>
      <xdr:row>8</xdr:row>
      <xdr:rowOff>476250</xdr:rowOff>
    </xdr:to>
    <xdr:pic>
      <xdr:nvPicPr>
        <xdr:cNvPr id="36" name="Warn - (89305)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58235" y="19043650"/>
          <a:ext cx="715681" cy="444500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12700</xdr:colOff>
      <xdr:row>11</xdr:row>
      <xdr:rowOff>114374</xdr:rowOff>
    </xdr:from>
    <xdr:to>
      <xdr:col>4</xdr:col>
      <xdr:colOff>793750</xdr:colOff>
      <xdr:row>11</xdr:row>
      <xdr:rowOff>393615</xdr:rowOff>
    </xdr:to>
    <xdr:pic>
      <xdr:nvPicPr>
        <xdr:cNvPr id="38" name="Rough Country - (90769A)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25550" y="21158274"/>
          <a:ext cx="781050" cy="279241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12700</xdr:colOff>
      <xdr:row>12</xdr:row>
      <xdr:rowOff>42267</xdr:rowOff>
    </xdr:from>
    <xdr:to>
      <xdr:col>4</xdr:col>
      <xdr:colOff>793750</xdr:colOff>
      <xdr:row>12</xdr:row>
      <xdr:rowOff>465745</xdr:rowOff>
    </xdr:to>
    <xdr:pic>
      <xdr:nvPicPr>
        <xdr:cNvPr id="41" name="Hooke - (MMR-1823.2)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225550" y="22610167"/>
          <a:ext cx="781050" cy="423478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159826</xdr:colOff>
      <xdr:row>13</xdr:row>
      <xdr:rowOff>31750</xdr:rowOff>
    </xdr:from>
    <xdr:to>
      <xdr:col>4</xdr:col>
      <xdr:colOff>646624</xdr:colOff>
      <xdr:row>13</xdr:row>
      <xdr:rowOff>476250</xdr:rowOff>
    </xdr:to>
    <xdr:pic>
      <xdr:nvPicPr>
        <xdr:cNvPr id="43" name="Mickey - (1979431)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372676" y="24631650"/>
          <a:ext cx="486798" cy="444500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170340</xdr:colOff>
      <xdr:row>14</xdr:row>
      <xdr:rowOff>31750</xdr:rowOff>
    </xdr:from>
    <xdr:to>
      <xdr:col>4</xdr:col>
      <xdr:colOff>636111</xdr:colOff>
      <xdr:row>14</xdr:row>
      <xdr:rowOff>476250</xdr:rowOff>
    </xdr:to>
    <xdr:pic>
      <xdr:nvPicPr>
        <xdr:cNvPr id="44" name="Ion Wheels - (174-7973B-P)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383190" y="25139650"/>
          <a:ext cx="465771" cy="444500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196167</xdr:colOff>
      <xdr:row>15</xdr:row>
      <xdr:rowOff>31750</xdr:rowOff>
    </xdr:from>
    <xdr:to>
      <xdr:col>4</xdr:col>
      <xdr:colOff>610284</xdr:colOff>
      <xdr:row>15</xdr:row>
      <xdr:rowOff>476250</xdr:rowOff>
    </xdr:to>
    <xdr:pic>
      <xdr:nvPicPr>
        <xdr:cNvPr id="46" name="Gorilla - (96644BDX)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409017" y="26155650"/>
          <a:ext cx="414117" cy="444500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12700</xdr:colOff>
      <xdr:row>17</xdr:row>
      <xdr:rowOff>90996</xdr:rowOff>
    </xdr:from>
    <xdr:to>
      <xdr:col>4</xdr:col>
      <xdr:colOff>793750</xdr:colOff>
      <xdr:row>17</xdr:row>
      <xdr:rowOff>417000</xdr:rowOff>
    </xdr:to>
    <xdr:pic>
      <xdr:nvPicPr>
        <xdr:cNvPr id="54" name="BF Goodrich - (35666)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225550" y="29770896"/>
          <a:ext cx="781050" cy="326004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12700</xdr:colOff>
      <xdr:row>16</xdr:row>
      <xdr:rowOff>103212</xdr:rowOff>
    </xdr:from>
    <xdr:to>
      <xdr:col>4</xdr:col>
      <xdr:colOff>793750</xdr:colOff>
      <xdr:row>16</xdr:row>
      <xdr:rowOff>404784</xdr:rowOff>
    </xdr:to>
    <xdr:pic>
      <xdr:nvPicPr>
        <xdr:cNvPr id="55" name="General - (4508330000)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225550" y="29275112"/>
          <a:ext cx="781050" cy="301572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12700</xdr:colOff>
      <xdr:row>18</xdr:row>
      <xdr:rowOff>94320</xdr:rowOff>
    </xdr:from>
    <xdr:to>
      <xdr:col>4</xdr:col>
      <xdr:colOff>793750</xdr:colOff>
      <xdr:row>18</xdr:row>
      <xdr:rowOff>413683</xdr:rowOff>
    </xdr:to>
    <xdr:pic>
      <xdr:nvPicPr>
        <xdr:cNvPr id="56" name="Nitto - (217-050)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225550" y="30282220"/>
          <a:ext cx="781050" cy="319363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12700</xdr:colOff>
      <xdr:row>19</xdr:row>
      <xdr:rowOff>94766</xdr:rowOff>
    </xdr:from>
    <xdr:to>
      <xdr:col>4</xdr:col>
      <xdr:colOff>793750</xdr:colOff>
      <xdr:row>19</xdr:row>
      <xdr:rowOff>413241</xdr:rowOff>
    </xdr:to>
    <xdr:pic>
      <xdr:nvPicPr>
        <xdr:cNvPr id="57" name="Nitto - (217-410)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225550" y="30790666"/>
          <a:ext cx="781050" cy="318475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12700</xdr:colOff>
      <xdr:row>20</xdr:row>
      <xdr:rowOff>103708</xdr:rowOff>
    </xdr:from>
    <xdr:to>
      <xdr:col>4</xdr:col>
      <xdr:colOff>793750</xdr:colOff>
      <xdr:row>20</xdr:row>
      <xdr:rowOff>404294</xdr:rowOff>
    </xdr:to>
    <xdr:pic>
      <xdr:nvPicPr>
        <xdr:cNvPr id="58" name="Pro Comp - (43712517)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225550" y="31307608"/>
          <a:ext cx="781050" cy="300586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12700</xdr:colOff>
      <xdr:row>21</xdr:row>
      <xdr:rowOff>99058</xdr:rowOff>
    </xdr:from>
    <xdr:to>
      <xdr:col>4</xdr:col>
      <xdr:colOff>793750</xdr:colOff>
      <xdr:row>21</xdr:row>
      <xdr:rowOff>408938</xdr:rowOff>
    </xdr:to>
    <xdr:pic>
      <xdr:nvPicPr>
        <xdr:cNvPr id="59" name="Yokohama - (110116004)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225550" y="31810958"/>
          <a:ext cx="781050" cy="309880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49881</xdr:colOff>
      <xdr:row>22</xdr:row>
      <xdr:rowOff>31750</xdr:rowOff>
    </xdr:from>
    <xdr:to>
      <xdr:col>4</xdr:col>
      <xdr:colOff>756570</xdr:colOff>
      <xdr:row>22</xdr:row>
      <xdr:rowOff>476250</xdr:rowOff>
    </xdr:to>
    <xdr:pic>
      <xdr:nvPicPr>
        <xdr:cNvPr id="62" name="Mopar - (77072395)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262731" y="32759650"/>
          <a:ext cx="706689" cy="444500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134369</xdr:colOff>
      <xdr:row>23</xdr:row>
      <xdr:rowOff>31750</xdr:rowOff>
    </xdr:from>
    <xdr:to>
      <xdr:col>4</xdr:col>
      <xdr:colOff>672081</xdr:colOff>
      <xdr:row>23</xdr:row>
      <xdr:rowOff>476250</xdr:rowOff>
    </xdr:to>
    <xdr:pic>
      <xdr:nvPicPr>
        <xdr:cNvPr id="64" name="Teraflex - (1514000)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347219" y="34283650"/>
          <a:ext cx="537712" cy="444500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42176</xdr:colOff>
      <xdr:row>24</xdr:row>
      <xdr:rowOff>31750</xdr:rowOff>
    </xdr:from>
    <xdr:to>
      <xdr:col>4</xdr:col>
      <xdr:colOff>764275</xdr:colOff>
      <xdr:row>24</xdr:row>
      <xdr:rowOff>476250</xdr:rowOff>
    </xdr:to>
    <xdr:pic>
      <xdr:nvPicPr>
        <xdr:cNvPr id="65" name="Falcon - (11-01-21-400-200)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255026" y="34791650"/>
          <a:ext cx="722099" cy="444500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12700</xdr:colOff>
      <xdr:row>25</xdr:row>
      <xdr:rowOff>149042</xdr:rowOff>
    </xdr:from>
    <xdr:to>
      <xdr:col>4</xdr:col>
      <xdr:colOff>793750</xdr:colOff>
      <xdr:row>25</xdr:row>
      <xdr:rowOff>358955</xdr:rowOff>
    </xdr:to>
    <xdr:pic>
      <xdr:nvPicPr>
        <xdr:cNvPr id="70" name="Falcon - (J130214-JL)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225550" y="37448942"/>
          <a:ext cx="781050" cy="209913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12700</xdr:colOff>
      <xdr:row>26</xdr:row>
      <xdr:rowOff>94053</xdr:rowOff>
    </xdr:from>
    <xdr:to>
      <xdr:col>4</xdr:col>
      <xdr:colOff>793750</xdr:colOff>
      <xdr:row>26</xdr:row>
      <xdr:rowOff>413945</xdr:rowOff>
    </xdr:to>
    <xdr:pic>
      <xdr:nvPicPr>
        <xdr:cNvPr id="71" name="King Shocks - (20C001-204)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225550" y="37901953"/>
          <a:ext cx="781050" cy="319892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15516</xdr:colOff>
      <xdr:row>27</xdr:row>
      <xdr:rowOff>31750</xdr:rowOff>
    </xdr:from>
    <xdr:to>
      <xdr:col>4</xdr:col>
      <xdr:colOff>790933</xdr:colOff>
      <xdr:row>27</xdr:row>
      <xdr:rowOff>476250</xdr:rowOff>
    </xdr:to>
    <xdr:pic>
      <xdr:nvPicPr>
        <xdr:cNvPr id="74" name="Magnaflow - (19388)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228366" y="39363650"/>
          <a:ext cx="775417" cy="444500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62471</xdr:colOff>
      <xdr:row>28</xdr:row>
      <xdr:rowOff>31750</xdr:rowOff>
    </xdr:from>
    <xdr:to>
      <xdr:col>4</xdr:col>
      <xdr:colOff>743979</xdr:colOff>
      <xdr:row>28</xdr:row>
      <xdr:rowOff>476250</xdr:rowOff>
    </xdr:to>
    <xdr:pic>
      <xdr:nvPicPr>
        <xdr:cNvPr id="77" name="Superchips - (3571-JL)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275321" y="40887650"/>
          <a:ext cx="681508" cy="444500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12700</xdr:colOff>
      <xdr:row>29</xdr:row>
      <xdr:rowOff>119996</xdr:rowOff>
    </xdr:from>
    <xdr:to>
      <xdr:col>4</xdr:col>
      <xdr:colOff>793750</xdr:colOff>
      <xdr:row>29</xdr:row>
      <xdr:rowOff>388003</xdr:rowOff>
    </xdr:to>
    <xdr:pic>
      <xdr:nvPicPr>
        <xdr:cNvPr id="78" name="DV8 - (D-JL-180014-STR2)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225550" y="41483896"/>
          <a:ext cx="781050" cy="268007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12700</xdr:colOff>
      <xdr:row>30</xdr:row>
      <xdr:rowOff>81025</xdr:rowOff>
    </xdr:from>
    <xdr:to>
      <xdr:col>4</xdr:col>
      <xdr:colOff>793750</xdr:colOff>
      <xdr:row>30</xdr:row>
      <xdr:rowOff>426979</xdr:rowOff>
    </xdr:to>
    <xdr:pic>
      <xdr:nvPicPr>
        <xdr:cNvPr id="79" name="DV8 - (D-JL-180014-STR4)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225550" y="41952925"/>
          <a:ext cx="781050" cy="345954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12700</xdr:colOff>
      <xdr:row>31</xdr:row>
      <xdr:rowOff>38472</xdr:rowOff>
    </xdr:from>
    <xdr:to>
      <xdr:col>4</xdr:col>
      <xdr:colOff>793750</xdr:colOff>
      <xdr:row>31</xdr:row>
      <xdr:rowOff>469536</xdr:rowOff>
    </xdr:to>
    <xdr:pic>
      <xdr:nvPicPr>
        <xdr:cNvPr id="80" name="Mopar - (82215373AB)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225550" y="42418372"/>
          <a:ext cx="781050" cy="431064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12700</xdr:colOff>
      <xdr:row>32</xdr:row>
      <xdr:rowOff>36785</xdr:rowOff>
    </xdr:from>
    <xdr:to>
      <xdr:col>4</xdr:col>
      <xdr:colOff>793750</xdr:colOff>
      <xdr:row>32</xdr:row>
      <xdr:rowOff>471220</xdr:rowOff>
    </xdr:to>
    <xdr:pic>
      <xdr:nvPicPr>
        <xdr:cNvPr id="81" name="Mopar - (68281973AB)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225550" y="42924685"/>
          <a:ext cx="781050" cy="434435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14882</xdr:colOff>
      <xdr:row>33</xdr:row>
      <xdr:rowOff>31750</xdr:rowOff>
    </xdr:from>
    <xdr:to>
      <xdr:col>4</xdr:col>
      <xdr:colOff>791567</xdr:colOff>
      <xdr:row>33</xdr:row>
      <xdr:rowOff>476250</xdr:rowOff>
    </xdr:to>
    <xdr:pic>
      <xdr:nvPicPr>
        <xdr:cNvPr id="88" name="DV8 - (D-JL-190001-LK)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227732" y="46475650"/>
          <a:ext cx="776685" cy="444500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12700</xdr:colOff>
      <xdr:row>34</xdr:row>
      <xdr:rowOff>49361</xdr:rowOff>
    </xdr:from>
    <xdr:to>
      <xdr:col>4</xdr:col>
      <xdr:colOff>793750</xdr:colOff>
      <xdr:row>34</xdr:row>
      <xdr:rowOff>458631</xdr:rowOff>
    </xdr:to>
    <xdr:pic>
      <xdr:nvPicPr>
        <xdr:cNvPr id="93" name="EVO - (EVO-3038)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225550" y="49033261"/>
          <a:ext cx="781050" cy="409270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20162</xdr:colOff>
      <xdr:row>10</xdr:row>
      <xdr:rowOff>31750</xdr:rowOff>
    </xdr:from>
    <xdr:to>
      <xdr:col>4</xdr:col>
      <xdr:colOff>786288</xdr:colOff>
      <xdr:row>10</xdr:row>
      <xdr:rowOff>476250</xdr:rowOff>
    </xdr:to>
    <xdr:pic>
      <xdr:nvPicPr>
        <xdr:cNvPr id="106" name="Factor 55 - (00250-01)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233012" y="20059650"/>
          <a:ext cx="766126" cy="444500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246488</xdr:colOff>
      <xdr:row>9</xdr:row>
      <xdr:rowOff>31750</xdr:rowOff>
    </xdr:from>
    <xdr:to>
      <xdr:col>4</xdr:col>
      <xdr:colOff>559962</xdr:colOff>
      <xdr:row>9</xdr:row>
      <xdr:rowOff>476250</xdr:rowOff>
    </xdr:to>
    <xdr:pic>
      <xdr:nvPicPr>
        <xdr:cNvPr id="107" name="Factor 55 - (00015-12)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459338" y="19551650"/>
          <a:ext cx="313474" cy="444500"/>
        </a:xfrm>
        <a:prstGeom prst="rect">
          <a:avLst/>
        </a:prstGeom>
        <a:effectLst>
          <a:outerShdw blurRad="50800" dist="38100" dir="5400000" rotWithShape="0">
            <a:srgbClr val="000000">
              <a:alpha val="40000"/>
            </a:srgbClr>
          </a:outerShdw>
        </a:effectLst>
      </xdr:spPr>
    </xdr:pic>
    <xdr:clientData/>
  </xdr:twoCellAnchor>
  <xdr:twoCellAnchor editAs="absolute">
    <xdr:from>
      <xdr:col>15</xdr:col>
      <xdr:colOff>483614</xdr:colOff>
      <xdr:row>0</xdr:row>
      <xdr:rowOff>49383</xdr:rowOff>
    </xdr:from>
    <xdr:to>
      <xdr:col>19</xdr:col>
      <xdr:colOff>561508</xdr:colOff>
      <xdr:row>0</xdr:row>
      <xdr:rowOff>963783</xdr:rowOff>
    </xdr:to>
    <xdr:grpSp>
      <xdr:nvGrpSpPr>
        <xdr:cNvPr id="130" name="FinalTotal_Grp" hidden="1"/>
        <xdr:cNvGrpSpPr/>
      </xdr:nvGrpSpPr>
      <xdr:grpSpPr>
        <a:xfrm>
          <a:off x="7920170" y="49383"/>
          <a:ext cx="2194560" cy="914400"/>
          <a:chOff x="3454399" y="63495"/>
          <a:chExt cx="2194560" cy="914400"/>
        </a:xfrm>
      </xdr:grpSpPr>
      <xdr:sp macro="" textlink="">
        <xdr:nvSpPr>
          <xdr:cNvPr id="131" name="Custz_Background"/>
          <xdr:cNvSpPr/>
        </xdr:nvSpPr>
        <xdr:spPr>
          <a:xfrm>
            <a:off x="3454399" y="63495"/>
            <a:ext cx="2194560" cy="914400"/>
          </a:xfrm>
          <a:prstGeom prst="rect">
            <a:avLst/>
          </a:prstGeom>
          <a:solidFill>
            <a:schemeClr val="tx1"/>
          </a:solidFill>
          <a:ln>
            <a:noFill/>
          </a:ln>
          <a:effectLst>
            <a:outerShdw blurRad="50800" dist="635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tIns="45720" rIns="0" bIns="0" rtlCol="0" anchor="t"/>
          <a:lstStyle/>
          <a:p>
            <a:pPr algn="ctr"/>
            <a:r>
              <a:rPr lang="en-US" sz="1050">
                <a:solidFill>
                  <a:srgbClr val="FF99FF"/>
                </a:solidFill>
                <a:latin typeface="Maiandra GD" pitchFamily="34" charset="0"/>
              </a:rPr>
              <a:t>F I N A L    C O S T</a:t>
            </a:r>
          </a:p>
          <a:p>
            <a:pPr algn="ctr"/>
            <a:endParaRPr lang="en-US" sz="200">
              <a:solidFill>
                <a:srgbClr val="FF99FF"/>
              </a:solidFill>
              <a:latin typeface="Maiandra GD" pitchFamily="34" charset="0"/>
            </a:endParaRPr>
          </a:p>
          <a:p>
            <a:pPr algn="l"/>
            <a:r>
              <a:rPr lang="en-US" sz="1050">
                <a:solidFill>
                  <a:srgbClr val="FF99FF"/>
                </a:solidFill>
                <a:latin typeface="Maiandra GD" pitchFamily="34" charset="0"/>
              </a:rPr>
              <a:t>Paid To Dealer:</a:t>
            </a:r>
          </a:p>
          <a:p>
            <a:pPr algn="l"/>
            <a:endParaRPr lang="en-US" sz="400">
              <a:solidFill>
                <a:srgbClr val="FF99FF"/>
              </a:solidFill>
              <a:latin typeface="Maiandra GD" pitchFamily="34" charset="0"/>
            </a:endParaRPr>
          </a:p>
          <a:p>
            <a:pPr algn="l"/>
            <a:r>
              <a:rPr lang="en-US" sz="1050" baseline="0">
                <a:solidFill>
                  <a:srgbClr val="FF99FF"/>
                </a:solidFill>
                <a:latin typeface="Maiandra GD" pitchFamily="34" charset="0"/>
              </a:rPr>
              <a:t>Customization Total:</a:t>
            </a:r>
          </a:p>
          <a:p>
            <a:pPr algn="l"/>
            <a:endParaRPr lang="en-US" sz="400" baseline="0">
              <a:solidFill>
                <a:srgbClr val="FF99FF"/>
              </a:solidFill>
              <a:latin typeface="Maiandra GD" pitchFamily="34" charset="0"/>
            </a:endParaRPr>
          </a:p>
          <a:p>
            <a:pPr algn="l"/>
            <a:r>
              <a:rPr lang="en-US" sz="1050" baseline="0">
                <a:solidFill>
                  <a:srgbClr val="FF99FF"/>
                </a:solidFill>
                <a:latin typeface="Maiandra GD" pitchFamily="34" charset="0"/>
              </a:rPr>
              <a:t>Final Cost:</a:t>
            </a:r>
            <a:endParaRPr lang="en-US" sz="1050">
              <a:solidFill>
                <a:srgbClr val="FF99FF"/>
              </a:solidFill>
              <a:latin typeface="Maiandra GD" pitchFamily="34" charset="0"/>
            </a:endParaRP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5" name="Final_Cost_TxtBx" hidden="1">
                <a:extLst>
                  <a:ext uri="{63B3BB69-23CF-44E3-9099-C40C66FF867C}">
                    <a14:compatExt spid="_x0000_s1035"/>
                  </a:ext>
                </a:extLst>
              </xdr:cNvPr>
              <xdr:cNvSpPr/>
            </xdr:nvSpPr>
            <xdr:spPr>
              <a:xfrm>
                <a:off x="4765987" y="733909"/>
                <a:ext cx="822960" cy="184150"/>
              </a:xfrm>
              <a:prstGeom prst="rect">
                <a:avLst/>
              </a:prstGeom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6" name="Final_CustzCost_TxtBx" hidden="1">
                <a:extLst>
                  <a:ext uri="{63B3BB69-23CF-44E3-9099-C40C66FF867C}">
                    <a14:compatExt spid="_x0000_s1036"/>
                  </a:ext>
                </a:extLst>
              </xdr:cNvPr>
              <xdr:cNvSpPr/>
            </xdr:nvSpPr>
            <xdr:spPr>
              <a:xfrm>
                <a:off x="4765987" y="511660"/>
                <a:ext cx="822960" cy="184150"/>
              </a:xfrm>
              <a:prstGeom prst="rect">
                <a:avLst/>
              </a:prstGeom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7" name="Final_DealerCost_TxtBx" hidden="1">
                <a:extLst>
                  <a:ext uri="{63B3BB69-23CF-44E3-9099-C40C66FF867C}">
                    <a14:compatExt spid="_x0000_s1037"/>
                  </a:ext>
                </a:extLst>
              </xdr:cNvPr>
              <xdr:cNvSpPr/>
            </xdr:nvSpPr>
            <xdr:spPr>
              <a:xfrm>
                <a:off x="4765987" y="289411"/>
                <a:ext cx="822960" cy="184150"/>
              </a:xfrm>
              <a:prstGeom prst="rect">
                <a:avLst/>
              </a:prstGeom>
            </xdr:spPr>
          </xdr:sp>
        </mc:Choice>
        <mc:Fallback/>
      </mc:AlternateContent>
      <xdr:sp macro="" textlink="">
        <xdr:nvSpPr>
          <xdr:cNvPr id="135" name="Custz_ClearTop" hidden="1"/>
          <xdr:cNvSpPr/>
        </xdr:nvSpPr>
        <xdr:spPr>
          <a:xfrm>
            <a:off x="3462330" y="72639"/>
            <a:ext cx="1938528" cy="896112"/>
          </a:xfrm>
          <a:prstGeom prst="rect">
            <a:avLst/>
          </a:prstGeom>
          <a:solidFill>
            <a:schemeClr val="bg1">
              <a:alpha val="3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200">
              <a:solidFill>
                <a:srgbClr val="00FFFF"/>
              </a:solidFill>
            </a:endParaRPr>
          </a:p>
        </xdr:txBody>
      </xdr:sp>
    </xdr:grpSp>
    <xdr:clientData/>
  </xdr:twoCellAnchor>
  <xdr:twoCellAnchor editAs="absolute">
    <xdr:from>
      <xdr:col>13</xdr:col>
      <xdr:colOff>2215556</xdr:colOff>
      <xdr:row>0</xdr:row>
      <xdr:rowOff>49383</xdr:rowOff>
    </xdr:from>
    <xdr:to>
      <xdr:col>15</xdr:col>
      <xdr:colOff>402560</xdr:colOff>
      <xdr:row>0</xdr:row>
      <xdr:rowOff>963783</xdr:rowOff>
    </xdr:to>
    <xdr:grpSp>
      <xdr:nvGrpSpPr>
        <xdr:cNvPr id="124" name="CustzTotal_Grp" hidden="1"/>
        <xdr:cNvGrpSpPr/>
      </xdr:nvGrpSpPr>
      <xdr:grpSpPr>
        <a:xfrm>
          <a:off x="5644556" y="49383"/>
          <a:ext cx="2194560" cy="914400"/>
          <a:chOff x="3454399" y="63495"/>
          <a:chExt cx="2194560" cy="914400"/>
        </a:xfrm>
      </xdr:grpSpPr>
      <xdr:sp macro="" textlink="">
        <xdr:nvSpPr>
          <xdr:cNvPr id="125" name="Custz_Background"/>
          <xdr:cNvSpPr/>
        </xdr:nvSpPr>
        <xdr:spPr>
          <a:xfrm>
            <a:off x="3454399" y="63495"/>
            <a:ext cx="2194560" cy="914400"/>
          </a:xfrm>
          <a:prstGeom prst="rect">
            <a:avLst/>
          </a:prstGeom>
          <a:solidFill>
            <a:schemeClr val="tx1"/>
          </a:solidFill>
          <a:ln>
            <a:noFill/>
          </a:ln>
          <a:effectLst>
            <a:outerShdw blurRad="50800" dist="635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tIns="45720" rIns="0" bIns="0" rtlCol="0" anchor="t"/>
          <a:lstStyle/>
          <a:p>
            <a:pPr algn="ctr"/>
            <a:r>
              <a:rPr lang="en-US" sz="1050">
                <a:solidFill>
                  <a:srgbClr val="00FFFF"/>
                </a:solidFill>
                <a:latin typeface="Maiandra GD" pitchFamily="34" charset="0"/>
              </a:rPr>
              <a:t>CUSTOMIZATION  TOTAL</a:t>
            </a:r>
          </a:p>
          <a:p>
            <a:pPr algn="ctr"/>
            <a:endParaRPr lang="en-US" sz="200">
              <a:solidFill>
                <a:srgbClr val="00FFFF"/>
              </a:solidFill>
              <a:latin typeface="Maiandra GD" pitchFamily="34" charset="0"/>
            </a:endParaRPr>
          </a:p>
          <a:p>
            <a:pPr algn="l"/>
            <a:r>
              <a:rPr lang="en-US" sz="1050">
                <a:solidFill>
                  <a:srgbClr val="00FFFF"/>
                </a:solidFill>
                <a:latin typeface="Maiandra GD" pitchFamily="34" charset="0"/>
              </a:rPr>
              <a:t>Total Customization:</a:t>
            </a:r>
          </a:p>
          <a:p>
            <a:pPr algn="l"/>
            <a:endParaRPr lang="en-US" sz="400">
              <a:solidFill>
                <a:srgbClr val="00FFFF"/>
              </a:solidFill>
              <a:latin typeface="Maiandra GD" pitchFamily="34" charset="0"/>
            </a:endParaRPr>
          </a:p>
          <a:p>
            <a:pPr algn="l"/>
            <a:r>
              <a:rPr lang="en-US" sz="1050" baseline="0">
                <a:solidFill>
                  <a:srgbClr val="00FFFF"/>
                </a:solidFill>
                <a:latin typeface="Maiandra GD" pitchFamily="34" charset="0"/>
              </a:rPr>
              <a:t>Total Resell:</a:t>
            </a:r>
          </a:p>
          <a:p>
            <a:pPr algn="l"/>
            <a:endParaRPr lang="en-US" sz="400" baseline="0">
              <a:solidFill>
                <a:srgbClr val="00FFFF"/>
              </a:solidFill>
              <a:latin typeface="Maiandra GD" pitchFamily="34" charset="0"/>
            </a:endParaRPr>
          </a:p>
          <a:p>
            <a:pPr algn="l"/>
            <a:r>
              <a:rPr lang="en-US" sz="1050" baseline="0">
                <a:solidFill>
                  <a:srgbClr val="00FFFF"/>
                </a:solidFill>
                <a:latin typeface="Maiandra GD" pitchFamily="34" charset="0"/>
              </a:rPr>
              <a:t>Final Customization:</a:t>
            </a:r>
            <a:endParaRPr lang="en-US" sz="1050">
              <a:solidFill>
                <a:srgbClr val="00FFFF"/>
              </a:solidFill>
              <a:latin typeface="Maiandra GD" pitchFamily="34" charset="0"/>
            </a:endParaRP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2" name="Custz_Total_TxtBx" hidden="1">
                <a:extLst>
                  <a:ext uri="{63B3BB69-23CF-44E3-9099-C40C66FF867C}">
                    <a14:compatExt spid="_x0000_s1032"/>
                  </a:ext>
                </a:extLst>
              </xdr:cNvPr>
              <xdr:cNvSpPr/>
            </xdr:nvSpPr>
            <xdr:spPr>
              <a:xfrm>
                <a:off x="4765987" y="733909"/>
                <a:ext cx="822960" cy="184150"/>
              </a:xfrm>
              <a:prstGeom prst="rect">
                <a:avLst/>
              </a:prstGeom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3" name="TotalResell_TxtBx" hidden="1">
                <a:extLst>
                  <a:ext uri="{63B3BB69-23CF-44E3-9099-C40C66FF867C}">
                    <a14:compatExt spid="_x0000_s1033"/>
                  </a:ext>
                </a:extLst>
              </xdr:cNvPr>
              <xdr:cNvSpPr/>
            </xdr:nvSpPr>
            <xdr:spPr>
              <a:xfrm>
                <a:off x="4765987" y="511660"/>
                <a:ext cx="822960" cy="184150"/>
              </a:xfrm>
              <a:prstGeom prst="rect">
                <a:avLst/>
              </a:prstGeom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4" name="TotalPurch_TxtBx" hidden="1">
                <a:extLst>
                  <a:ext uri="{63B3BB69-23CF-44E3-9099-C40C66FF867C}">
                    <a14:compatExt spid="_x0000_s1034"/>
                  </a:ext>
                </a:extLst>
              </xdr:cNvPr>
              <xdr:cNvSpPr/>
            </xdr:nvSpPr>
            <xdr:spPr>
              <a:xfrm>
                <a:off x="4765987" y="289411"/>
                <a:ext cx="822960" cy="184150"/>
              </a:xfrm>
              <a:prstGeom prst="rect">
                <a:avLst/>
              </a:prstGeom>
            </xdr:spPr>
          </xdr:sp>
        </mc:Choice>
        <mc:Fallback/>
      </mc:AlternateContent>
      <xdr:sp macro="" textlink="">
        <xdr:nvSpPr>
          <xdr:cNvPr id="129" name="Custz_ClearTop" hidden="1"/>
          <xdr:cNvSpPr/>
        </xdr:nvSpPr>
        <xdr:spPr>
          <a:xfrm>
            <a:off x="3462330" y="72639"/>
            <a:ext cx="1938528" cy="896112"/>
          </a:xfrm>
          <a:prstGeom prst="rect">
            <a:avLst/>
          </a:prstGeom>
          <a:solidFill>
            <a:schemeClr val="bg1">
              <a:alpha val="3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200">
              <a:solidFill>
                <a:srgbClr val="00FFFF"/>
              </a:solidFill>
            </a:endParaRPr>
          </a:p>
        </xdr:txBody>
      </xdr:sp>
    </xdr:grpSp>
    <xdr:clientData/>
  </xdr:twoCellAnchor>
  <xdr:twoCellAnchor editAs="absolute">
    <xdr:from>
      <xdr:col>11</xdr:col>
      <xdr:colOff>723109</xdr:colOff>
      <xdr:row>0</xdr:row>
      <xdr:rowOff>49383</xdr:rowOff>
    </xdr:from>
    <xdr:to>
      <xdr:col>13</xdr:col>
      <xdr:colOff>2134502</xdr:colOff>
      <xdr:row>0</xdr:row>
      <xdr:rowOff>963783</xdr:rowOff>
    </xdr:to>
    <xdr:grpSp>
      <xdr:nvGrpSpPr>
        <xdr:cNvPr id="109" name="Resell_Grp"/>
        <xdr:cNvGrpSpPr/>
      </xdr:nvGrpSpPr>
      <xdr:grpSpPr>
        <a:xfrm>
          <a:off x="3368942" y="49383"/>
          <a:ext cx="2194560" cy="914400"/>
          <a:chOff x="3454399" y="63495"/>
          <a:chExt cx="2194560" cy="914400"/>
        </a:xfrm>
      </xdr:grpSpPr>
      <xdr:sp macro="" textlink="">
        <xdr:nvSpPr>
          <xdr:cNvPr id="110" name="Resell_Background"/>
          <xdr:cNvSpPr/>
        </xdr:nvSpPr>
        <xdr:spPr>
          <a:xfrm>
            <a:off x="3454399" y="63495"/>
            <a:ext cx="2194560" cy="914400"/>
          </a:xfrm>
          <a:prstGeom prst="rect">
            <a:avLst/>
          </a:prstGeom>
          <a:solidFill>
            <a:schemeClr val="tx1"/>
          </a:solidFill>
          <a:ln>
            <a:noFill/>
          </a:ln>
          <a:effectLst>
            <a:outerShdw blurRad="50800" dist="635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tIns="45720" rIns="0" bIns="0" rtlCol="0" anchor="t"/>
          <a:lstStyle/>
          <a:p>
            <a:pPr algn="ctr"/>
            <a:r>
              <a:rPr lang="en-US" sz="1050">
                <a:solidFill>
                  <a:srgbClr val="00FF00"/>
                </a:solidFill>
                <a:latin typeface="Maiandra GD" pitchFamily="34" charset="0"/>
              </a:rPr>
              <a:t>R E S E L L</a:t>
            </a:r>
          </a:p>
          <a:p>
            <a:pPr algn="l"/>
            <a:endParaRPr lang="en-US" sz="200">
              <a:solidFill>
                <a:srgbClr val="00FF00"/>
              </a:solidFill>
              <a:latin typeface="Maiandra GD" pitchFamily="34" charset="0"/>
            </a:endParaRPr>
          </a:p>
          <a:p>
            <a:pPr algn="l"/>
            <a:r>
              <a:rPr lang="en-US" sz="1050">
                <a:solidFill>
                  <a:srgbClr val="00FF00"/>
                </a:solidFill>
                <a:latin typeface="Maiandra GD" pitchFamily="34" charset="0"/>
              </a:rPr>
              <a:t>Resell</a:t>
            </a:r>
            <a:r>
              <a:rPr lang="en-US" sz="1050" baseline="0">
                <a:solidFill>
                  <a:srgbClr val="00FF00"/>
                </a:solidFill>
                <a:latin typeface="Maiandra GD" pitchFamily="34" charset="0"/>
              </a:rPr>
              <a:t> Estimate</a:t>
            </a:r>
            <a:r>
              <a:rPr lang="en-US" sz="1050">
                <a:solidFill>
                  <a:srgbClr val="00FF00"/>
                </a:solidFill>
                <a:latin typeface="Maiandra GD" pitchFamily="34" charset="0"/>
              </a:rPr>
              <a:t>:</a:t>
            </a:r>
          </a:p>
          <a:p>
            <a:pPr algn="l"/>
            <a:endParaRPr lang="en-US" sz="400">
              <a:solidFill>
                <a:srgbClr val="00FF00"/>
              </a:solidFill>
              <a:latin typeface="Maiandra GD" pitchFamily="34" charset="0"/>
            </a:endParaRPr>
          </a:p>
          <a:p>
            <a:pPr algn="l"/>
            <a:r>
              <a:rPr lang="en-US" sz="1050" baseline="0">
                <a:solidFill>
                  <a:srgbClr val="00FF00"/>
                </a:solidFill>
                <a:latin typeface="Maiandra GD" pitchFamily="34" charset="0"/>
              </a:rPr>
              <a:t>Shippng Cost:</a:t>
            </a:r>
          </a:p>
          <a:p>
            <a:pPr algn="l"/>
            <a:endParaRPr lang="en-US" sz="500" baseline="0">
              <a:solidFill>
                <a:srgbClr val="00FF00"/>
              </a:solidFill>
              <a:latin typeface="Maiandra GD" pitchFamily="34" charset="0"/>
            </a:endParaRPr>
          </a:p>
          <a:p>
            <a:pPr algn="l"/>
            <a:r>
              <a:rPr lang="en-US" sz="1050" baseline="0">
                <a:solidFill>
                  <a:srgbClr val="00FF00"/>
                </a:solidFill>
                <a:latin typeface="Maiandra GD" pitchFamily="34" charset="0"/>
              </a:rPr>
              <a:t>Resell Estimate Total:</a:t>
            </a:r>
            <a:endParaRPr lang="en-US" sz="1050">
              <a:solidFill>
                <a:srgbClr val="00FF00"/>
              </a:solidFill>
              <a:latin typeface="Maiandra GD" pitchFamily="34" charset="0"/>
            </a:endParaRP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5" name="Resell_Total_TxtBx" hidden="1">
                <a:extLst>
                  <a:ext uri="{63B3BB69-23CF-44E3-9099-C40C66FF867C}">
                    <a14:compatExt spid="_x0000_s1025"/>
                  </a:ext>
                </a:extLst>
              </xdr:cNvPr>
              <xdr:cNvSpPr/>
            </xdr:nvSpPr>
            <xdr:spPr>
              <a:xfrm>
                <a:off x="4762495" y="737306"/>
                <a:ext cx="822960" cy="184150"/>
              </a:xfrm>
              <a:prstGeom prst="rect">
                <a:avLst/>
              </a:prstGeom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6" name="Resell_ShipCost_TxtBx" hidden="1">
                <a:extLst>
                  <a:ext uri="{63B3BB69-23CF-44E3-9099-C40C66FF867C}">
                    <a14:compatExt spid="_x0000_s1026"/>
                  </a:ext>
                </a:extLst>
              </xdr:cNvPr>
              <xdr:cNvSpPr/>
            </xdr:nvSpPr>
            <xdr:spPr>
              <a:xfrm>
                <a:off x="4762495" y="522112"/>
                <a:ext cx="822960" cy="184150"/>
              </a:xfrm>
              <a:prstGeom prst="rect">
                <a:avLst/>
              </a:prstGeom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7" name="Resell_Amt_TxtBx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>
              <a:xfrm>
                <a:off x="4762495" y="299862"/>
                <a:ext cx="822960" cy="184150"/>
              </a:xfrm>
              <a:prstGeom prst="rect">
                <a:avLst/>
              </a:prstGeom>
            </xdr:spPr>
          </xdr:sp>
        </mc:Choice>
        <mc:Fallback/>
      </mc:AlternateContent>
      <xdr:sp macro="" textlink="">
        <xdr:nvSpPr>
          <xdr:cNvPr id="114" name="Resell_ClearTop"/>
          <xdr:cNvSpPr/>
        </xdr:nvSpPr>
        <xdr:spPr>
          <a:xfrm>
            <a:off x="3462330" y="72639"/>
            <a:ext cx="1938528" cy="896112"/>
          </a:xfrm>
          <a:prstGeom prst="rect">
            <a:avLst/>
          </a:prstGeom>
          <a:solidFill>
            <a:schemeClr val="bg1">
              <a:alpha val="3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200"/>
          </a:p>
        </xdr:txBody>
      </xdr:sp>
    </xdr:grpSp>
    <xdr:clientData/>
  </xdr:twoCellAnchor>
  <xdr:twoCellAnchor editAs="absolute">
    <xdr:from>
      <xdr:col>9</xdr:col>
      <xdr:colOff>63500</xdr:colOff>
      <xdr:row>0</xdr:row>
      <xdr:rowOff>49383</xdr:rowOff>
    </xdr:from>
    <xdr:to>
      <xdr:col>11</xdr:col>
      <xdr:colOff>670279</xdr:colOff>
      <xdr:row>0</xdr:row>
      <xdr:rowOff>963783</xdr:rowOff>
    </xdr:to>
    <xdr:grpSp>
      <xdr:nvGrpSpPr>
        <xdr:cNvPr id="115" name="Purch_Grp"/>
        <xdr:cNvGrpSpPr/>
      </xdr:nvGrpSpPr>
      <xdr:grpSpPr>
        <a:xfrm>
          <a:off x="1361722" y="49383"/>
          <a:ext cx="1954390" cy="914400"/>
          <a:chOff x="1340554" y="63495"/>
          <a:chExt cx="1954390" cy="914400"/>
        </a:xfrm>
      </xdr:grpSpPr>
      <xdr:sp macro="" textlink="">
        <xdr:nvSpPr>
          <xdr:cNvPr id="116" name="Purch_Background"/>
          <xdr:cNvSpPr/>
        </xdr:nvSpPr>
        <xdr:spPr>
          <a:xfrm>
            <a:off x="1340554" y="63495"/>
            <a:ext cx="1954390" cy="914400"/>
          </a:xfrm>
          <a:prstGeom prst="rect">
            <a:avLst/>
          </a:prstGeom>
          <a:solidFill>
            <a:schemeClr val="tx1"/>
          </a:solidFill>
          <a:ln>
            <a:noFill/>
          </a:ln>
          <a:effectLst>
            <a:outerShdw blurRad="50800" dist="635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tIns="45720" rIns="0" bIns="0" rtlCol="0" anchor="t"/>
          <a:lstStyle/>
          <a:p>
            <a:pPr algn="ctr"/>
            <a:r>
              <a:rPr lang="en-US" sz="1050">
                <a:solidFill>
                  <a:srgbClr val="FFFF00"/>
                </a:solidFill>
                <a:latin typeface="Maiandra GD" pitchFamily="34" charset="0"/>
              </a:rPr>
              <a:t>P U R C H A S E</a:t>
            </a:r>
          </a:p>
          <a:p>
            <a:pPr algn="l"/>
            <a:endParaRPr lang="en-US" sz="200">
              <a:solidFill>
                <a:srgbClr val="FFFF00"/>
              </a:solidFill>
              <a:latin typeface="Maiandra GD" pitchFamily="34" charset="0"/>
            </a:endParaRPr>
          </a:p>
          <a:p>
            <a:pPr algn="l"/>
            <a:r>
              <a:rPr lang="en-US" sz="1050">
                <a:solidFill>
                  <a:srgbClr val="FFFF00"/>
                </a:solidFill>
                <a:latin typeface="Maiandra GD" pitchFamily="34" charset="0"/>
              </a:rPr>
              <a:t>Customization:</a:t>
            </a:r>
          </a:p>
          <a:p>
            <a:pPr algn="l"/>
            <a:endParaRPr lang="en-US" sz="400">
              <a:solidFill>
                <a:srgbClr val="FFFF00"/>
              </a:solidFill>
              <a:latin typeface="Maiandra GD" pitchFamily="34" charset="0"/>
            </a:endParaRPr>
          </a:p>
          <a:p>
            <a:pPr algn="l"/>
            <a:r>
              <a:rPr lang="en-US" sz="1050" baseline="0">
                <a:solidFill>
                  <a:srgbClr val="FFFF00"/>
                </a:solidFill>
                <a:latin typeface="Maiandra GD" pitchFamily="34" charset="0"/>
              </a:rPr>
              <a:t>Shippng :</a:t>
            </a:r>
          </a:p>
          <a:p>
            <a:pPr algn="l"/>
            <a:endParaRPr lang="en-US" sz="500" baseline="0">
              <a:solidFill>
                <a:srgbClr val="FFFF00"/>
              </a:solidFill>
              <a:latin typeface="Maiandra GD" pitchFamily="34" charset="0"/>
            </a:endParaRPr>
          </a:p>
          <a:p>
            <a:pPr algn="l"/>
            <a:r>
              <a:rPr lang="en-US" sz="1050" baseline="0">
                <a:solidFill>
                  <a:srgbClr val="FFFF00"/>
                </a:solidFill>
                <a:latin typeface="Maiandra GD" pitchFamily="34" charset="0"/>
              </a:rPr>
              <a:t>Total Cost:</a:t>
            </a:r>
            <a:endParaRPr lang="en-US" sz="1050">
              <a:solidFill>
                <a:srgbClr val="FFFF00"/>
              </a:solidFill>
              <a:latin typeface="Maiandra GD" pitchFamily="34" charset="0"/>
            </a:endParaRP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8" name="Purch_Total_TxtBx" hidden="1">
                <a:extLst>
                  <a:ext uri="{63B3BB69-23CF-44E3-9099-C40C66FF867C}">
                    <a14:compatExt spid="_x0000_s1028"/>
                  </a:ext>
                </a:extLst>
              </xdr:cNvPr>
              <xdr:cNvSpPr/>
            </xdr:nvSpPr>
            <xdr:spPr>
              <a:xfrm>
                <a:off x="2398126" y="740965"/>
                <a:ext cx="822960" cy="184150"/>
              </a:xfrm>
              <a:prstGeom prst="rect">
                <a:avLst/>
              </a:prstGeom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9" name="Purch_ShipCost_TxtBx" hidden="1">
                <a:extLst>
                  <a:ext uri="{63B3BB69-23CF-44E3-9099-C40C66FF867C}">
                    <a14:compatExt spid="_x0000_s1029"/>
                  </a:ext>
                </a:extLst>
              </xdr:cNvPr>
              <xdr:cNvSpPr/>
            </xdr:nvSpPr>
            <xdr:spPr>
              <a:xfrm>
                <a:off x="2398126" y="522244"/>
                <a:ext cx="822960" cy="184150"/>
              </a:xfrm>
              <a:prstGeom prst="rect">
                <a:avLst/>
              </a:prstGeom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0" name="Purch_Amt_TxtBx" hidden="1">
                <a:extLst>
                  <a:ext uri="{63B3BB69-23CF-44E3-9099-C40C66FF867C}">
                    <a14:compatExt spid="_x0000_s1030"/>
                  </a:ext>
                </a:extLst>
              </xdr:cNvPr>
              <xdr:cNvSpPr/>
            </xdr:nvSpPr>
            <xdr:spPr>
              <a:xfrm>
                <a:off x="2398126" y="303523"/>
                <a:ext cx="822960" cy="184150"/>
              </a:xfrm>
              <a:prstGeom prst="rect">
                <a:avLst/>
              </a:prstGeom>
            </xdr:spPr>
          </xdr:sp>
        </mc:Choice>
        <mc:Fallback/>
      </mc:AlternateContent>
      <xdr:sp macro="" textlink="">
        <xdr:nvSpPr>
          <xdr:cNvPr id="120" name="Purch_ClearTop"/>
          <xdr:cNvSpPr/>
        </xdr:nvSpPr>
        <xdr:spPr>
          <a:xfrm>
            <a:off x="1348485" y="72639"/>
            <a:ext cx="1938528" cy="896112"/>
          </a:xfrm>
          <a:prstGeom prst="rect">
            <a:avLst/>
          </a:prstGeom>
          <a:solidFill>
            <a:schemeClr val="bg1">
              <a:alpha val="3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200"/>
          </a:p>
        </xdr:txBody>
      </xdr:sp>
    </xdr:grpSp>
    <xdr:clientData/>
  </xdr:twoCellAnchor>
  <xdr:twoCellAnchor>
    <xdr:from>
      <xdr:col>13</xdr:col>
      <xdr:colOff>2184396</xdr:colOff>
      <xdr:row>0</xdr:row>
      <xdr:rowOff>53616</xdr:rowOff>
    </xdr:from>
    <xdr:to>
      <xdr:col>19</xdr:col>
      <xdr:colOff>63500</xdr:colOff>
      <xdr:row>0</xdr:row>
      <xdr:rowOff>1051277</xdr:rowOff>
    </xdr:to>
    <xdr:sp macro="" textlink="">
      <xdr:nvSpPr>
        <xdr:cNvPr id="105" name="Purch_Background"/>
        <xdr:cNvSpPr/>
      </xdr:nvSpPr>
      <xdr:spPr>
        <a:xfrm>
          <a:off x="5613396" y="53616"/>
          <a:ext cx="4003326" cy="997661"/>
        </a:xfrm>
        <a:prstGeom prst="rect">
          <a:avLst/>
        </a:prstGeom>
        <a:solidFill>
          <a:schemeClr val="tx1"/>
        </a:solidFill>
        <a:ln>
          <a:noFill/>
        </a:ln>
        <a:effectLst>
          <a:outerShdw blurRad="50800" dist="635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rIns="0" bIns="0" rtlCol="0" anchor="ctr"/>
        <a:lstStyle/>
        <a:p>
          <a:pPr algn="ctr"/>
          <a:r>
            <a:rPr lang="en-US" sz="1050">
              <a:solidFill>
                <a:srgbClr val="FFFF00"/>
              </a:solidFill>
              <a:latin typeface="Maiandra GD" pitchFamily="34" charset="0"/>
            </a:rPr>
            <a:t>Keep</a:t>
          </a:r>
          <a:r>
            <a:rPr lang="en-US" sz="1050" baseline="0">
              <a:solidFill>
                <a:srgbClr val="FFFF00"/>
              </a:solidFill>
              <a:latin typeface="Maiandra GD" pitchFamily="34" charset="0"/>
            </a:rPr>
            <a:t> Track Of Your Customization</a:t>
          </a:r>
        </a:p>
        <a:p>
          <a:pPr algn="ctr"/>
          <a:r>
            <a:rPr lang="en-US" sz="1050" baseline="0">
              <a:solidFill>
                <a:srgbClr val="FFFF00"/>
              </a:solidFill>
              <a:latin typeface="Maiandra GD" pitchFamily="34" charset="0"/>
            </a:rPr>
            <a:t>- Delete Cell Values If You Don't Need Them</a:t>
          </a:r>
        </a:p>
        <a:p>
          <a:pPr algn="ctr"/>
          <a:r>
            <a:rPr lang="en-US" sz="1050" baseline="0">
              <a:solidFill>
                <a:srgbClr val="FFFF00"/>
              </a:solidFill>
              <a:latin typeface="Maiandra GD" pitchFamily="34" charset="0"/>
            </a:rPr>
            <a:t>- Add  What You Want In Blank Rows</a:t>
          </a:r>
        </a:p>
        <a:p>
          <a:pPr algn="ctr"/>
          <a:r>
            <a:rPr lang="en-US" sz="1050" baseline="0">
              <a:solidFill>
                <a:srgbClr val="FFFF00"/>
              </a:solidFill>
              <a:latin typeface="Maiandra GD" pitchFamily="34" charset="0"/>
            </a:rPr>
            <a:t>- Except Total Cost Column You Can Delete Other Cell Values</a:t>
          </a:r>
        </a:p>
        <a:p>
          <a:pPr algn="ctr"/>
          <a:r>
            <a:rPr lang="en-US" sz="1050" baseline="0">
              <a:solidFill>
                <a:srgbClr val="FFFF00"/>
              </a:solidFill>
              <a:latin typeface="Maiandra GD" pitchFamily="34" charset="0"/>
            </a:rPr>
            <a:t>- For Resell, Type Resell In Categ Column</a:t>
          </a:r>
          <a:endParaRPr lang="en-US" sz="1050">
            <a:solidFill>
              <a:srgbClr val="FFFF00"/>
            </a:solidFill>
            <a:latin typeface="Maiandra GD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uild%20My%20Wrangler%202020%20JLU%20III%20(12.19.19.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ild Config"/>
      <sheetName val="Customization"/>
      <sheetName val="Contact"/>
      <sheetName val="Control Panel"/>
      <sheetName val="Cell Comments"/>
      <sheetName val="CODE GUIDE ---&gt;"/>
      <sheetName val="Sport"/>
      <sheetName val="Sahara"/>
      <sheetName val="Rubicon"/>
      <sheetName val="Groups"/>
      <sheetName val="Standard Equip"/>
      <sheetName val="SPARE SHEETS ---&gt;"/>
      <sheetName val="Spare 1"/>
      <sheetName val="Spare 2"/>
      <sheetName val="Spare 3"/>
      <sheetName val="Spare 4"/>
    </sheetNames>
    <sheetDataSet>
      <sheetData sheetId="0"/>
      <sheetData sheetId="1"/>
      <sheetData sheetId="2"/>
      <sheetData sheetId="3">
        <row r="5">
          <cell r="F5" t="b">
            <v>0</v>
          </cell>
          <cell r="H5" t="str">
            <v>28G</v>
          </cell>
          <cell r="O5">
            <v>7.0000000000000007E-2</v>
          </cell>
          <cell r="Q5" t="b">
            <v>1</v>
          </cell>
        </row>
        <row r="6">
          <cell r="F6" t="b">
            <v>1</v>
          </cell>
          <cell r="H6" t="str">
            <v>28G</v>
          </cell>
        </row>
        <row r="7">
          <cell r="F7" t="b">
            <v>1</v>
          </cell>
        </row>
        <row r="8">
          <cell r="D8" t="str">
            <v>Showing Only Required Selections</v>
          </cell>
        </row>
        <row r="9">
          <cell r="I9" t="str">
            <v>JLJP74</v>
          </cell>
          <cell r="J9" t="str">
            <v>JP</v>
          </cell>
          <cell r="K9" t="str">
            <v>JP</v>
          </cell>
          <cell r="L9" t="str">
            <v>Model : Sahara Unlimited</v>
          </cell>
          <cell r="O9">
            <v>36943</v>
          </cell>
          <cell r="P9">
            <v>38645</v>
          </cell>
          <cell r="Q9">
            <v>38645</v>
          </cell>
        </row>
        <row r="10">
          <cell r="J10" t="str">
            <v>G</v>
          </cell>
          <cell r="K10" t="str">
            <v>G</v>
          </cell>
          <cell r="L10" t="str">
            <v>Trim : Sahara</v>
          </cell>
          <cell r="O10">
            <v>0</v>
          </cell>
          <cell r="P10">
            <v>0</v>
          </cell>
          <cell r="Q10">
            <v>0</v>
          </cell>
        </row>
        <row r="11">
          <cell r="F11" t="b">
            <v>0</v>
          </cell>
          <cell r="I11" t="str">
            <v>EC3</v>
          </cell>
          <cell r="J11" t="str">
            <v>EC3-JP1</v>
          </cell>
          <cell r="K11">
            <v>12</v>
          </cell>
          <cell r="L11" t="str">
            <v>Engine : 2.0L I4 DOHC DI Turbo eTorque Engine</v>
          </cell>
        </row>
        <row r="12">
          <cell r="F12" t="b">
            <v>0</v>
          </cell>
          <cell r="I12" t="str">
            <v>DFT</v>
          </cell>
          <cell r="J12" t="str">
            <v>DFT-JP1</v>
          </cell>
          <cell r="K12">
            <v>16</v>
          </cell>
          <cell r="L12" t="str">
            <v>Trans : 8-Spd Auto 850RE</v>
          </cell>
          <cell r="O12">
            <v>0</v>
          </cell>
          <cell r="P12">
            <v>0</v>
          </cell>
          <cell r="Q12">
            <v>0</v>
          </cell>
        </row>
        <row r="13">
          <cell r="F13" t="b">
            <v>1</v>
          </cell>
          <cell r="O13">
            <v>41998</v>
          </cell>
          <cell r="P13">
            <v>44140</v>
          </cell>
          <cell r="Q13">
            <v>44140</v>
          </cell>
        </row>
        <row r="14">
          <cell r="F14" t="b">
            <v>1</v>
          </cell>
          <cell r="O14" t="str">
            <v>41,998.00</v>
          </cell>
          <cell r="P14" t="str">
            <v>44,140.00</v>
          </cell>
          <cell r="Q14" t="str">
            <v>44,140.00</v>
          </cell>
        </row>
        <row r="15">
          <cell r="F15" t="b">
            <v>0</v>
          </cell>
          <cell r="I15" t="str">
            <v>TOP-SOFT-JP</v>
          </cell>
          <cell r="J15" t="b">
            <v>0</v>
          </cell>
          <cell r="O15">
            <v>-2939.86</v>
          </cell>
          <cell r="P15">
            <v>-3089.8</v>
          </cell>
          <cell r="Q15">
            <v>-3089.8</v>
          </cell>
        </row>
        <row r="16">
          <cell r="I16" t="str">
            <v>TOP-HARD-JP</v>
          </cell>
          <cell r="J16" t="b">
            <v>0</v>
          </cell>
          <cell r="O16" t="str">
            <v>-2,939.86</v>
          </cell>
          <cell r="P16" t="str">
            <v>-3,089.80</v>
          </cell>
          <cell r="Q16" t="str">
            <v>-3,089.80</v>
          </cell>
        </row>
        <row r="17">
          <cell r="I17" t="str">
            <v>TOP-DUAL-JP</v>
          </cell>
          <cell r="O17">
            <v>39058.14</v>
          </cell>
          <cell r="P17">
            <v>41050.199999999997</v>
          </cell>
          <cell r="Q17">
            <v>41050.199999999997</v>
          </cell>
        </row>
        <row r="18">
          <cell r="I18" t="str">
            <v>TOP-SKY-JP</v>
          </cell>
          <cell r="O18" t="str">
            <v>39,058.14</v>
          </cell>
          <cell r="P18" t="str">
            <v>41,050.20</v>
          </cell>
          <cell r="Q18" t="str">
            <v>41,050.20</v>
          </cell>
        </row>
        <row r="20">
          <cell r="K20" t="str">
            <v/>
          </cell>
        </row>
        <row r="21">
          <cell r="K21" t="str">
            <v/>
          </cell>
          <cell r="O21">
            <v>0</v>
          </cell>
          <cell r="P21">
            <v>0</v>
          </cell>
        </row>
        <row r="22">
          <cell r="K22" t="str">
            <v/>
          </cell>
          <cell r="O22">
            <v>0</v>
          </cell>
        </row>
        <row r="23">
          <cell r="K23" t="str">
            <v/>
          </cell>
        </row>
        <row r="24">
          <cell r="O24">
            <v>0</v>
          </cell>
        </row>
        <row r="25">
          <cell r="K25" t="str">
            <v/>
          </cell>
          <cell r="O25">
            <v>5336.75</v>
          </cell>
          <cell r="P25">
            <v>0</v>
          </cell>
          <cell r="Q25">
            <v>0</v>
          </cell>
        </row>
        <row r="26">
          <cell r="K26" t="str">
            <v/>
          </cell>
        </row>
        <row r="27">
          <cell r="K27" t="str">
            <v/>
          </cell>
        </row>
        <row r="28">
          <cell r="K28" t="str">
            <v>AAN-JP</v>
          </cell>
        </row>
        <row r="29">
          <cell r="K29" t="str">
            <v/>
          </cell>
          <cell r="O29">
            <v>5336.75</v>
          </cell>
          <cell r="P29">
            <v>0</v>
          </cell>
          <cell r="Q29">
            <v>0</v>
          </cell>
        </row>
        <row r="30">
          <cell r="K30" t="str">
            <v/>
          </cell>
          <cell r="O30" t="str">
            <v>5,336.75</v>
          </cell>
          <cell r="P30" t="str">
            <v>0.00</v>
          </cell>
          <cell r="Q30" t="str">
            <v>0.00</v>
          </cell>
        </row>
        <row r="33">
          <cell r="K33" t="str">
            <v/>
          </cell>
        </row>
        <row r="34">
          <cell r="K34" t="str">
            <v/>
          </cell>
        </row>
        <row r="35">
          <cell r="K35" t="str">
            <v/>
          </cell>
        </row>
        <row r="36">
          <cell r="K36" t="str">
            <v/>
          </cell>
        </row>
        <row r="37">
          <cell r="K37" t="str">
            <v>XBM-JP1</v>
          </cell>
        </row>
        <row r="38">
          <cell r="K38" t="str">
            <v>AJ1-1</v>
          </cell>
        </row>
        <row r="39">
          <cell r="K39" t="str">
            <v/>
          </cell>
        </row>
        <row r="40">
          <cell r="K40" t="str">
            <v>RC4-JP1</v>
          </cell>
        </row>
        <row r="41">
          <cell r="K41" t="str">
            <v/>
          </cell>
        </row>
        <row r="42">
          <cell r="K42" t="str">
            <v/>
          </cell>
          <cell r="P42">
            <v>2995</v>
          </cell>
          <cell r="Q42">
            <v>-1050</v>
          </cell>
        </row>
        <row r="43">
          <cell r="P43" t="str">
            <v>2,995.00</v>
          </cell>
        </row>
        <row r="44">
          <cell r="P44">
            <v>0</v>
          </cell>
          <cell r="Q44">
            <v>10</v>
          </cell>
        </row>
        <row r="46">
          <cell r="P46">
            <v>2995</v>
          </cell>
          <cell r="Q46">
            <v>-1040</v>
          </cell>
        </row>
        <row r="51">
          <cell r="P51">
            <v>1955</v>
          </cell>
        </row>
        <row r="52">
          <cell r="P52" t="str">
            <v>1,955.00</v>
          </cell>
        </row>
        <row r="54">
          <cell r="P54" t="b">
            <v>1</v>
          </cell>
          <cell r="Q54" t="str">
            <v>FWP</v>
          </cell>
        </row>
        <row r="58">
          <cell r="Q58" t="str">
            <v>39,058.14</v>
          </cell>
        </row>
        <row r="59">
          <cell r="Q59" t="str">
            <v>1,955.00</v>
          </cell>
        </row>
        <row r="60">
          <cell r="Q60" t="str">
            <v>41,013.14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ables/table1.xml><?xml version="1.0" encoding="utf-8"?>
<table xmlns="http://schemas.openxmlformats.org/spreadsheetml/2006/main" id="1" name="Tbl_Customization" displayName="Tbl_Customization" ref="A1:AC118" totalsRowCount="1" headerRowDxfId="69" totalsRowDxfId="66" headerRowBorderDxfId="68" tableBorderDxfId="67" totalsRowBorderDxfId="65">
  <autoFilter ref="A1:AC1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8" hiddenButton="1"/>
    <filterColumn colId="12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20" hiddenButton="1"/>
    <filterColumn colId="21" hiddenButton="1"/>
    <filterColumn colId="22" hiddenButton="1"/>
    <filterColumn colId="23" hiddenButton="1"/>
    <filterColumn colId="25" hiddenButton="1"/>
    <filterColumn colId="26" hiddenButton="1"/>
    <filterColumn colId="28" hiddenButton="1"/>
  </autoFilter>
  <tableColumns count="29">
    <tableColumn id="1" name=".a" dataDxfId="64" totalsRowDxfId="63"/>
    <tableColumn id="161" name="Def Sort" dataDxfId="62" totalsRowDxfId="61"/>
    <tableColumn id="162" name="Categ Sort" dataDxfId="60" totalsRowDxfId="59"/>
    <tableColumn id="163" name="c.2" dataDxfId="58" totalsRowDxfId="57"/>
    <tableColumn id="85" name="Image" dataDxfId="56" totalsRowDxfId="55"/>
    <tableColumn id="86" name="g" dataDxfId="54" totalsRowDxfId="53"/>
    <tableColumn id="11" name="Sel" dataDxfId="52" totalsRowDxfId="51">
      <calculatedColumnFormula>"¨"</calculatedColumnFormula>
    </tableColumn>
    <tableColumn id="13" name="X" dataDxfId="50" totalsRowDxfId="49"/>
    <tableColumn id="12" name="g3" dataDxfId="48" totalsRowDxfId="47"/>
    <tableColumn id="2" name="Categ" dataDxfId="46" totalsRowDxfId="45"/>
    <tableColumn id="3" name="Brand" dataDxfId="44" totalsRowDxfId="43"/>
    <tableColumn id="4" name="Part Num" dataDxfId="42" totalsRowDxfId="41"/>
    <tableColumn id="8" name="g2" dataDxfId="40" totalsRowDxfId="39"/>
    <tableColumn id="9" name="Description" dataDxfId="38" totalsRowDxfId="37"/>
    <tableColumn id="10" name="g32" dataDxfId="36" totalsRowDxfId="35"/>
    <tableColumn id="15" name="Best Price" totalsRowFunction="sum" dataDxfId="34" totalsRowDxfId="33"/>
    <tableColumn id="149" name="Ship Cost" totalsRowFunction="sum" dataDxfId="32" totalsRowDxfId="31"/>
    <tableColumn id="150" name="Total Cost" totalsRowFunction="sum" dataDxfId="30" totalsRowDxfId="29">
      <calculatedColumnFormula>IF(P2="","",P2+Q2)</calculatedColumnFormula>
    </tableColumn>
    <tableColumn id="83" name="v" dataDxfId="28" totalsRowDxfId="27"/>
    <tableColumn id="84" name="Seller" dataDxfId="26" totalsRowDxfId="25"/>
    <tableColumn id="111" name="Web Link" dataDxfId="24" totalsRowDxfId="23" dataCellStyle="Hyperlink"/>
    <tableColumn id="113" name="v3" dataDxfId="22" totalsRowDxfId="21" dataCellStyle="Hyperlink"/>
    <tableColumn id="112" name="Notes" dataDxfId="20" totalsRowDxfId="19"/>
    <tableColumn id="16" name=".r" dataDxfId="18" totalsRowDxfId="17"/>
    <tableColumn id="107" name="Dsbl" dataDxfId="16" totalsRowDxfId="15">
      <calculatedColumnFormula>"¨"</calculatedColumnFormula>
    </tableColumn>
    <tableColumn id="110" name=".ek" dataDxfId="14" totalsRowDxfId="13"/>
    <tableColumn id="123" name="Image Name" dataDxfId="12" totalsRowDxfId="11">
      <calculatedColumnFormula>IF(K2="","Err: Missing Brand",IF(L2="","Err: Missing Part Num",IF(LEN(CONCATENATE(K2," - (",L2,")"))&gt;30,CONCATENATE(LEFT(K2,30-LEN(L2)-5)," - (",L2,")"),CONCATENATE(K2," - (",L2,")"))))</calculatedColumnFormula>
    </tableColumn>
    <tableColumn id="114" name="Image Name Len" dataDxfId="10" totalsRowDxfId="9">
      <calculatedColumnFormula>LEN(AA2)</calculatedColumnFormula>
    </tableColumn>
    <tableColumn id="103" name="Column13" dataDxfId="8" totalsRowDxfId="7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table" Target="../tables/table1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11_">
    <tabColor rgb="FFCC0000"/>
  </sheetPr>
  <dimension ref="A1:AC118"/>
  <sheetViews>
    <sheetView showGridLines="0" tabSelected="1" zoomScale="90" zoomScaleNormal="90"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P4" sqref="P4"/>
    </sheetView>
  </sheetViews>
  <sheetFormatPr defaultRowHeight="40" customHeight="1"/>
  <cols>
    <col min="1" max="1" width="3.08984375" style="18" hidden="1" customWidth="1"/>
    <col min="2" max="2" width="5" style="18" hidden="1" customWidth="1"/>
    <col min="3" max="3" width="8.453125" style="18" hidden="1" customWidth="1"/>
    <col min="4" max="4" width="0.81640625" style="18" customWidth="1"/>
    <col min="5" max="5" width="11.54296875" style="18" customWidth="1"/>
    <col min="6" max="6" width="0.81640625" style="18" customWidth="1"/>
    <col min="7" max="7" width="4.6328125" style="18" hidden="1" customWidth="1"/>
    <col min="8" max="8" width="4.6328125" style="18" customWidth="1"/>
    <col min="9" max="9" width="0.81640625" style="18" customWidth="1"/>
    <col min="10" max="10" width="7.90625" style="18" customWidth="1"/>
    <col min="11" max="11" width="11.36328125" style="54" customWidth="1"/>
    <col min="12" max="12" width="10.36328125" style="54" customWidth="1"/>
    <col min="13" max="13" width="0.81640625" style="54" customWidth="1"/>
    <col min="14" max="14" width="56.54296875" style="18" bestFit="1" customWidth="1"/>
    <col min="15" max="15" width="0.81640625" style="18" customWidth="1"/>
    <col min="16" max="16" width="10.26953125" style="18" customWidth="1"/>
    <col min="17" max="17" width="8.36328125" style="18" customWidth="1"/>
    <col min="18" max="18" width="10.81640625" style="18" customWidth="1"/>
    <col min="19" max="19" width="0.81640625" style="18" customWidth="1"/>
    <col min="20" max="20" width="21.81640625" style="18" customWidth="1"/>
    <col min="21" max="21" width="4.26953125" style="18" customWidth="1"/>
    <col min="22" max="22" width="0.81640625" style="18" customWidth="1"/>
    <col min="23" max="23" width="37.81640625" style="18" customWidth="1"/>
    <col min="24" max="24" width="0.81640625" style="18" customWidth="1"/>
    <col min="25" max="25" width="5.08984375" style="18" hidden="1" customWidth="1"/>
    <col min="26" max="26" width="0.81640625" style="18" hidden="1" customWidth="1"/>
    <col min="27" max="27" width="20.36328125" style="18" hidden="1" customWidth="1"/>
    <col min="28" max="28" width="5" style="18" hidden="1" customWidth="1"/>
    <col min="29" max="29" width="0.81640625" style="18" hidden="1" customWidth="1"/>
    <col min="30" max="16384" width="8.7265625" style="18"/>
  </cols>
  <sheetData>
    <row r="1" spans="1:29" s="14" customFormat="1" ht="97" customHeight="1" thickBot="1">
      <c r="A1" s="1" t="s">
        <v>0</v>
      </c>
      <c r="B1" s="2" t="s">
        <v>1</v>
      </c>
      <c r="C1" s="3" t="s">
        <v>2</v>
      </c>
      <c r="D1" s="1" t="s">
        <v>3</v>
      </c>
      <c r="E1" s="2" t="s">
        <v>4</v>
      </c>
      <c r="F1" s="4" t="s">
        <v>5</v>
      </c>
      <c r="G1" s="5" t="s">
        <v>6</v>
      </c>
      <c r="H1" s="62" t="s">
        <v>7</v>
      </c>
      <c r="I1" s="4" t="s">
        <v>13</v>
      </c>
      <c r="J1" s="13" t="s">
        <v>8</v>
      </c>
      <c r="K1" s="6" t="s">
        <v>9</v>
      </c>
      <c r="L1" s="5" t="s">
        <v>10</v>
      </c>
      <c r="M1" s="4" t="s">
        <v>11</v>
      </c>
      <c r="N1" s="6" t="s">
        <v>12</v>
      </c>
      <c r="O1" s="4" t="s">
        <v>190</v>
      </c>
      <c r="P1" s="7" t="s">
        <v>14</v>
      </c>
      <c r="Q1" s="8" t="s">
        <v>15</v>
      </c>
      <c r="R1" s="7" t="s">
        <v>16</v>
      </c>
      <c r="S1" s="4" t="s">
        <v>17</v>
      </c>
      <c r="T1" s="6" t="s">
        <v>18</v>
      </c>
      <c r="U1" s="8" t="s">
        <v>19</v>
      </c>
      <c r="V1" s="4" t="s">
        <v>20</v>
      </c>
      <c r="W1" s="9" t="s">
        <v>21</v>
      </c>
      <c r="X1" s="10" t="s">
        <v>22</v>
      </c>
      <c r="Y1" s="11" t="s">
        <v>23</v>
      </c>
      <c r="Z1" s="12" t="s">
        <v>24</v>
      </c>
      <c r="AA1" s="2" t="s">
        <v>25</v>
      </c>
      <c r="AB1" s="13" t="s">
        <v>26</v>
      </c>
      <c r="AC1" s="10" t="s">
        <v>27</v>
      </c>
    </row>
    <row r="2" spans="1:29" ht="40" customHeight="1" thickTop="1">
      <c r="A2" s="15"/>
      <c r="B2" s="19" t="s">
        <v>29</v>
      </c>
      <c r="C2" s="20" t="s">
        <v>30</v>
      </c>
      <c r="D2" s="15"/>
      <c r="E2" s="21"/>
      <c r="F2" s="16"/>
      <c r="G2" s="22" t="str">
        <f t="shared" ref="G2:G23" si="0">"¨"</f>
        <v>¨</v>
      </c>
      <c r="H2" s="23"/>
      <c r="I2" s="15"/>
      <c r="J2" s="24" t="s">
        <v>28</v>
      </c>
      <c r="K2" s="25" t="s">
        <v>191</v>
      </c>
      <c r="L2" s="26" t="s">
        <v>31</v>
      </c>
      <c r="M2" s="16"/>
      <c r="N2" s="27" t="s">
        <v>32</v>
      </c>
      <c r="O2" s="16"/>
      <c r="P2" s="28">
        <v>584.99</v>
      </c>
      <c r="Q2" s="29"/>
      <c r="R2" s="30">
        <f t="shared" ref="R2:R23" si="1">IF(P2="","",P2+Q2)</f>
        <v>584.99</v>
      </c>
      <c r="S2" s="17"/>
      <c r="T2" s="31"/>
      <c r="U2" s="32"/>
      <c r="V2" s="17"/>
      <c r="W2" s="33"/>
      <c r="X2" s="16"/>
      <c r="Y2" s="34" t="str">
        <f t="shared" ref="Y2:Y23" si="2">"¨"</f>
        <v>¨</v>
      </c>
      <c r="Z2" s="15"/>
      <c r="AA2" s="35" t="str">
        <f t="shared" ref="AA2:AA23" si="3">IF(K2="","Err: Missing Brand",IF(L2="","Err: Missing Part Num",IF(LEN(CONCATENATE(K2," - (",L2,")"))&gt;30,CONCATENATE(LEFT(K2,30-LEN(L2)-5)," - (",L2,")"),CONCATENATE(K2," - (",L2,")"))))</f>
        <v>DV8 - (FBSHTB-25)</v>
      </c>
      <c r="AB2" s="36">
        <f t="shared" ref="AB2:AB13" si="4">LEN(AA2)</f>
        <v>17</v>
      </c>
      <c r="AC2" s="16"/>
    </row>
    <row r="3" spans="1:29" ht="40" customHeight="1">
      <c r="A3" s="15"/>
      <c r="B3" s="19" t="s">
        <v>33</v>
      </c>
      <c r="C3" s="20" t="s">
        <v>34</v>
      </c>
      <c r="D3" s="15"/>
      <c r="E3" s="21"/>
      <c r="F3" s="16"/>
      <c r="G3" s="22" t="str">
        <f t="shared" si="0"/>
        <v>¨</v>
      </c>
      <c r="H3" s="23"/>
      <c r="I3" s="15"/>
      <c r="J3" s="24" t="s">
        <v>28</v>
      </c>
      <c r="K3" s="25" t="s">
        <v>192</v>
      </c>
      <c r="L3" s="26" t="s">
        <v>35</v>
      </c>
      <c r="M3" s="16"/>
      <c r="N3" s="27" t="s">
        <v>36</v>
      </c>
      <c r="O3" s="16"/>
      <c r="P3" s="28">
        <v>249.99</v>
      </c>
      <c r="Q3" s="29"/>
      <c r="R3" s="30">
        <f t="shared" si="1"/>
        <v>249.99</v>
      </c>
      <c r="S3" s="17"/>
      <c r="T3" s="31"/>
      <c r="U3" s="32"/>
      <c r="V3" s="17"/>
      <c r="W3" s="33"/>
      <c r="X3" s="16"/>
      <c r="Y3" s="34" t="str">
        <f t="shared" si="2"/>
        <v>¨</v>
      </c>
      <c r="Z3" s="15"/>
      <c r="AA3" s="35" t="str">
        <f t="shared" si="3"/>
        <v>EAG - (JJLFB012)</v>
      </c>
      <c r="AB3" s="36">
        <f t="shared" si="4"/>
        <v>16</v>
      </c>
      <c r="AC3" s="16"/>
    </row>
    <row r="4" spans="1:29" ht="40" customHeight="1">
      <c r="A4" s="15"/>
      <c r="B4" s="19" t="s">
        <v>38</v>
      </c>
      <c r="C4" s="20" t="s">
        <v>39</v>
      </c>
      <c r="D4" s="15"/>
      <c r="E4" s="21"/>
      <c r="F4" s="16"/>
      <c r="G4" s="22" t="str">
        <f t="shared" si="0"/>
        <v>¨</v>
      </c>
      <c r="H4" s="23"/>
      <c r="I4" s="15"/>
      <c r="J4" s="24" t="s">
        <v>37</v>
      </c>
      <c r="K4" s="25" t="s">
        <v>192</v>
      </c>
      <c r="L4" s="26" t="s">
        <v>40</v>
      </c>
      <c r="M4" s="16"/>
      <c r="N4" s="27" t="s">
        <v>41</v>
      </c>
      <c r="O4" s="16"/>
      <c r="P4" s="28">
        <v>549.99</v>
      </c>
      <c r="Q4" s="29"/>
      <c r="R4" s="30">
        <f t="shared" si="1"/>
        <v>549.99</v>
      </c>
      <c r="S4" s="17"/>
      <c r="T4" s="31"/>
      <c r="U4" s="32"/>
      <c r="V4" s="17"/>
      <c r="W4" s="33"/>
      <c r="X4" s="16"/>
      <c r="Y4" s="34" t="str">
        <f t="shared" si="2"/>
        <v>¨</v>
      </c>
      <c r="Z4" s="15"/>
      <c r="AA4" s="35" t="str">
        <f t="shared" si="3"/>
        <v>EAG - (JJLTC00)</v>
      </c>
      <c r="AB4" s="36">
        <f t="shared" si="4"/>
        <v>15</v>
      </c>
      <c r="AC4" s="16"/>
    </row>
    <row r="5" spans="1:29" ht="40" customHeight="1">
      <c r="A5" s="15"/>
      <c r="B5" s="19" t="s">
        <v>42</v>
      </c>
      <c r="C5" s="20" t="s">
        <v>43</v>
      </c>
      <c r="D5" s="15"/>
      <c r="E5" s="21"/>
      <c r="F5" s="16"/>
      <c r="G5" s="22" t="str">
        <f t="shared" si="0"/>
        <v>¨</v>
      </c>
      <c r="H5" s="23"/>
      <c r="I5" s="15"/>
      <c r="J5" s="24" t="s">
        <v>37</v>
      </c>
      <c r="K5" s="25"/>
      <c r="L5" s="26" t="s">
        <v>44</v>
      </c>
      <c r="M5" s="16"/>
      <c r="N5" s="27" t="s">
        <v>45</v>
      </c>
      <c r="O5" s="16"/>
      <c r="P5" s="28">
        <v>214.99</v>
      </c>
      <c r="Q5" s="29"/>
      <c r="R5" s="30">
        <f t="shared" si="1"/>
        <v>214.99</v>
      </c>
      <c r="S5" s="17"/>
      <c r="T5" s="31"/>
      <c r="U5" s="32"/>
      <c r="V5" s="17"/>
      <c r="W5" s="33"/>
      <c r="X5" s="16"/>
      <c r="Y5" s="34" t="str">
        <f t="shared" si="2"/>
        <v>¨</v>
      </c>
      <c r="Z5" s="15"/>
      <c r="AA5" s="35" t="str">
        <f t="shared" si="3"/>
        <v>Err: Missing Brand</v>
      </c>
      <c r="AB5" s="36">
        <f t="shared" si="4"/>
        <v>18</v>
      </c>
      <c r="AC5" s="16"/>
    </row>
    <row r="6" spans="1:29" ht="40" customHeight="1">
      <c r="A6" s="15"/>
      <c r="B6" s="19" t="s">
        <v>46</v>
      </c>
      <c r="C6" s="20" t="s">
        <v>47</v>
      </c>
      <c r="D6" s="15"/>
      <c r="E6" s="21"/>
      <c r="F6" s="16"/>
      <c r="G6" s="22" t="str">
        <f t="shared" si="0"/>
        <v>¨</v>
      </c>
      <c r="H6" s="23"/>
      <c r="I6" s="15"/>
      <c r="J6" s="24" t="s">
        <v>48</v>
      </c>
      <c r="K6" s="25"/>
      <c r="L6" s="26">
        <v>11546.55</v>
      </c>
      <c r="M6" s="16"/>
      <c r="N6" s="27" t="s">
        <v>49</v>
      </c>
      <c r="O6" s="16"/>
      <c r="P6" s="28">
        <v>499.99</v>
      </c>
      <c r="Q6" s="29"/>
      <c r="R6" s="30">
        <f t="shared" si="1"/>
        <v>499.99</v>
      </c>
      <c r="S6" s="17"/>
      <c r="T6" s="31"/>
      <c r="U6" s="32"/>
      <c r="V6" s="17"/>
      <c r="W6" s="33"/>
      <c r="X6" s="16"/>
      <c r="Y6" s="34" t="str">
        <f t="shared" si="2"/>
        <v>¨</v>
      </c>
      <c r="Z6" s="15"/>
      <c r="AA6" s="35" t="str">
        <f t="shared" si="3"/>
        <v>Err: Missing Brand</v>
      </c>
      <c r="AB6" s="36">
        <f t="shared" si="4"/>
        <v>18</v>
      </c>
      <c r="AC6" s="16"/>
    </row>
    <row r="7" spans="1:29" ht="40" customHeight="1">
      <c r="A7" s="15"/>
      <c r="B7" s="19" t="s">
        <v>50</v>
      </c>
      <c r="C7" s="20" t="s">
        <v>51</v>
      </c>
      <c r="D7" s="15"/>
      <c r="E7" s="21"/>
      <c r="F7" s="16"/>
      <c r="G7" s="22" t="str">
        <f t="shared" si="0"/>
        <v>¨</v>
      </c>
      <c r="H7" s="23"/>
      <c r="I7" s="15"/>
      <c r="J7" s="24" t="s">
        <v>48</v>
      </c>
      <c r="K7" s="25"/>
      <c r="L7" s="26">
        <v>7743</v>
      </c>
      <c r="M7" s="16"/>
      <c r="N7" s="27" t="s">
        <v>52</v>
      </c>
      <c r="O7" s="16"/>
      <c r="P7" s="28">
        <v>572.99</v>
      </c>
      <c r="Q7" s="29"/>
      <c r="R7" s="30">
        <f t="shared" si="1"/>
        <v>572.99</v>
      </c>
      <c r="S7" s="17"/>
      <c r="T7" s="31"/>
      <c r="U7" s="32"/>
      <c r="V7" s="17"/>
      <c r="W7" s="33"/>
      <c r="X7" s="16"/>
      <c r="Y7" s="34" t="str">
        <f t="shared" si="2"/>
        <v>¨</v>
      </c>
      <c r="Z7" s="15"/>
      <c r="AA7" s="35" t="str">
        <f t="shared" si="3"/>
        <v>Err: Missing Brand</v>
      </c>
      <c r="AB7" s="36">
        <f t="shared" si="4"/>
        <v>18</v>
      </c>
      <c r="AC7" s="16"/>
    </row>
    <row r="8" spans="1:29" ht="40" customHeight="1">
      <c r="A8" s="15"/>
      <c r="B8" s="19" t="s">
        <v>53</v>
      </c>
      <c r="C8" s="20" t="s">
        <v>54</v>
      </c>
      <c r="D8" s="15"/>
      <c r="E8" s="21"/>
      <c r="F8" s="16"/>
      <c r="G8" s="22" t="str">
        <f t="shared" si="0"/>
        <v>¨</v>
      </c>
      <c r="H8" s="23"/>
      <c r="I8" s="15"/>
      <c r="J8" s="24" t="s">
        <v>55</v>
      </c>
      <c r="K8" s="25"/>
      <c r="L8" s="26">
        <v>98510</v>
      </c>
      <c r="M8" s="16"/>
      <c r="N8" s="27" t="s">
        <v>56</v>
      </c>
      <c r="O8" s="16"/>
      <c r="P8" s="28">
        <v>508.99</v>
      </c>
      <c r="Q8" s="29"/>
      <c r="R8" s="30">
        <f t="shared" si="1"/>
        <v>508.99</v>
      </c>
      <c r="S8" s="17"/>
      <c r="T8" s="31"/>
      <c r="U8" s="32"/>
      <c r="V8" s="17"/>
      <c r="W8" s="33"/>
      <c r="X8" s="16"/>
      <c r="Y8" s="34" t="str">
        <f t="shared" si="2"/>
        <v>¨</v>
      </c>
      <c r="Z8" s="15"/>
      <c r="AA8" s="35" t="str">
        <f t="shared" si="3"/>
        <v>Err: Missing Brand</v>
      </c>
      <c r="AB8" s="36">
        <f t="shared" si="4"/>
        <v>18</v>
      </c>
      <c r="AC8" s="16"/>
    </row>
    <row r="9" spans="1:29" ht="40" customHeight="1">
      <c r="A9" s="15"/>
      <c r="B9" s="19" t="s">
        <v>57</v>
      </c>
      <c r="C9" s="20" t="s">
        <v>58</v>
      </c>
      <c r="D9" s="15"/>
      <c r="E9" s="21"/>
      <c r="F9" s="16"/>
      <c r="G9" s="22" t="str">
        <f t="shared" si="0"/>
        <v>¨</v>
      </c>
      <c r="H9" s="23"/>
      <c r="I9" s="15"/>
      <c r="J9" s="24" t="s">
        <v>55</v>
      </c>
      <c r="K9" s="25"/>
      <c r="L9" s="26" t="s">
        <v>59</v>
      </c>
      <c r="M9" s="16"/>
      <c r="N9" s="27" t="s">
        <v>60</v>
      </c>
      <c r="O9" s="16"/>
      <c r="P9" s="28">
        <v>1288.99</v>
      </c>
      <c r="Q9" s="29"/>
      <c r="R9" s="30">
        <f t="shared" si="1"/>
        <v>1288.99</v>
      </c>
      <c r="S9" s="17"/>
      <c r="T9" s="31"/>
      <c r="U9" s="32"/>
      <c r="V9" s="17"/>
      <c r="W9" s="33"/>
      <c r="X9" s="16"/>
      <c r="Y9" s="34" t="str">
        <f t="shared" si="2"/>
        <v>¨</v>
      </c>
      <c r="Z9" s="15"/>
      <c r="AA9" s="35" t="str">
        <f t="shared" si="3"/>
        <v>Err: Missing Brand</v>
      </c>
      <c r="AB9" s="36">
        <f t="shared" si="4"/>
        <v>18</v>
      </c>
      <c r="AC9" s="16"/>
    </row>
    <row r="10" spans="1:29" ht="40" customHeight="1">
      <c r="A10" s="15"/>
      <c r="B10" s="19" t="s">
        <v>61</v>
      </c>
      <c r="C10" s="20" t="s">
        <v>62</v>
      </c>
      <c r="D10" s="15"/>
      <c r="E10" s="21"/>
      <c r="F10" s="16"/>
      <c r="G10" s="22" t="str">
        <f t="shared" si="0"/>
        <v>¨</v>
      </c>
      <c r="H10" s="23"/>
      <c r="I10" s="15"/>
      <c r="J10" s="24" t="s">
        <v>63</v>
      </c>
      <c r="K10" s="25"/>
      <c r="L10" s="26" t="s">
        <v>64</v>
      </c>
      <c r="M10" s="16"/>
      <c r="N10" s="27" t="s">
        <v>65</v>
      </c>
      <c r="O10" s="16"/>
      <c r="P10" s="28">
        <v>149</v>
      </c>
      <c r="Q10" s="29"/>
      <c r="R10" s="30">
        <f>IF(P10="","",P10+Q10)</f>
        <v>149</v>
      </c>
      <c r="S10" s="17"/>
      <c r="T10" s="31"/>
      <c r="U10" s="32"/>
      <c r="V10" s="17"/>
      <c r="W10" s="33"/>
      <c r="X10" s="16"/>
      <c r="Y10" s="34" t="str">
        <f>"¨"</f>
        <v>¨</v>
      </c>
      <c r="Z10" s="15"/>
      <c r="AA10" s="35" t="str">
        <f t="shared" si="3"/>
        <v>Err: Missing Brand</v>
      </c>
      <c r="AB10" s="36">
        <f>LEN(AA10)</f>
        <v>18</v>
      </c>
      <c r="AC10" s="16"/>
    </row>
    <row r="11" spans="1:29" ht="40" customHeight="1">
      <c r="A11" s="15"/>
      <c r="B11" s="19" t="s">
        <v>66</v>
      </c>
      <c r="C11" s="20" t="s">
        <v>67</v>
      </c>
      <c r="D11" s="15"/>
      <c r="E11" s="21"/>
      <c r="F11" s="16"/>
      <c r="G11" s="22" t="str">
        <f t="shared" si="0"/>
        <v>¨</v>
      </c>
      <c r="H11" s="23"/>
      <c r="I11" s="15"/>
      <c r="J11" s="24" t="s">
        <v>63</v>
      </c>
      <c r="K11" s="25"/>
      <c r="L11" s="26" t="s">
        <v>68</v>
      </c>
      <c r="M11" s="16"/>
      <c r="N11" s="27" t="s">
        <v>69</v>
      </c>
      <c r="O11" s="16"/>
      <c r="P11" s="28">
        <v>249</v>
      </c>
      <c r="Q11" s="29"/>
      <c r="R11" s="30">
        <f>IF(P11="","",P11+Q11)</f>
        <v>249</v>
      </c>
      <c r="S11" s="17"/>
      <c r="T11" s="31"/>
      <c r="U11" s="32"/>
      <c r="V11" s="17"/>
      <c r="W11" s="33"/>
      <c r="X11" s="16"/>
      <c r="Y11" s="34" t="str">
        <f>"¨"</f>
        <v>¨</v>
      </c>
      <c r="Z11" s="15"/>
      <c r="AA11" s="35" t="str">
        <f t="shared" si="3"/>
        <v>Err: Missing Brand</v>
      </c>
      <c r="AB11" s="36">
        <f>LEN(AA11)</f>
        <v>18</v>
      </c>
      <c r="AC11" s="16"/>
    </row>
    <row r="12" spans="1:29" ht="40" customHeight="1">
      <c r="A12" s="15"/>
      <c r="B12" s="19" t="s">
        <v>71</v>
      </c>
      <c r="C12" s="20" t="s">
        <v>72</v>
      </c>
      <c r="D12" s="15"/>
      <c r="E12" s="21"/>
      <c r="F12" s="16"/>
      <c r="G12" s="22" t="str">
        <f t="shared" si="0"/>
        <v>¨</v>
      </c>
      <c r="H12" s="23"/>
      <c r="I12" s="15"/>
      <c r="J12" s="24" t="s">
        <v>70</v>
      </c>
      <c r="K12" s="25"/>
      <c r="L12" s="26" t="s">
        <v>73</v>
      </c>
      <c r="M12" s="16"/>
      <c r="N12" s="27" t="s">
        <v>74</v>
      </c>
      <c r="O12" s="16"/>
      <c r="P12" s="28">
        <v>319.95</v>
      </c>
      <c r="Q12" s="29"/>
      <c r="R12" s="30">
        <f t="shared" si="1"/>
        <v>319.95</v>
      </c>
      <c r="S12" s="17"/>
      <c r="T12" s="31"/>
      <c r="U12" s="32"/>
      <c r="V12" s="17"/>
      <c r="W12" s="33"/>
      <c r="X12" s="16"/>
      <c r="Y12" s="34" t="str">
        <f t="shared" si="2"/>
        <v>¨</v>
      </c>
      <c r="Z12" s="15"/>
      <c r="AA12" s="35" t="str">
        <f t="shared" si="3"/>
        <v>Err: Missing Brand</v>
      </c>
      <c r="AB12" s="36">
        <f t="shared" si="4"/>
        <v>18</v>
      </c>
      <c r="AC12" s="16"/>
    </row>
    <row r="13" spans="1:29" ht="40" customHeight="1">
      <c r="A13" s="15"/>
      <c r="B13" s="19" t="s">
        <v>75</v>
      </c>
      <c r="C13" s="20" t="s">
        <v>76</v>
      </c>
      <c r="D13" s="15"/>
      <c r="E13" s="21"/>
      <c r="F13" s="16"/>
      <c r="G13" s="22" t="str">
        <f t="shared" si="0"/>
        <v>¨</v>
      </c>
      <c r="H13" s="23"/>
      <c r="I13" s="15"/>
      <c r="J13" s="24" t="s">
        <v>77</v>
      </c>
      <c r="K13" s="25"/>
      <c r="L13" s="26" t="s">
        <v>78</v>
      </c>
      <c r="M13" s="16"/>
      <c r="N13" s="27" t="s">
        <v>79</v>
      </c>
      <c r="O13" s="16"/>
      <c r="P13" s="28">
        <v>49.99</v>
      </c>
      <c r="Q13" s="29"/>
      <c r="R13" s="30">
        <f t="shared" si="1"/>
        <v>49.99</v>
      </c>
      <c r="S13" s="17"/>
      <c r="T13" s="31"/>
      <c r="U13" s="32"/>
      <c r="V13" s="17"/>
      <c r="W13" s="33"/>
      <c r="X13" s="16"/>
      <c r="Y13" s="34" t="str">
        <f t="shared" si="2"/>
        <v>¨</v>
      </c>
      <c r="Z13" s="15"/>
      <c r="AA13" s="35" t="str">
        <f t="shared" si="3"/>
        <v>Err: Missing Brand</v>
      </c>
      <c r="AB13" s="36">
        <f t="shared" si="4"/>
        <v>18</v>
      </c>
      <c r="AC13" s="16"/>
    </row>
    <row r="14" spans="1:29" ht="40" customHeight="1">
      <c r="A14" s="15"/>
      <c r="B14" s="19" t="s">
        <v>80</v>
      </c>
      <c r="C14" s="20" t="s">
        <v>81</v>
      </c>
      <c r="D14" s="15"/>
      <c r="E14" s="21"/>
      <c r="F14" s="16"/>
      <c r="G14" s="22" t="str">
        <f t="shared" si="0"/>
        <v>¨</v>
      </c>
      <c r="H14" s="23"/>
      <c r="I14" s="15"/>
      <c r="J14" s="24" t="s">
        <v>193</v>
      </c>
      <c r="K14" s="25"/>
      <c r="L14" s="26">
        <v>1979431</v>
      </c>
      <c r="M14" s="16"/>
      <c r="N14" s="27" t="s">
        <v>82</v>
      </c>
      <c r="O14" s="16"/>
      <c r="P14" s="28">
        <f>5*149.78</f>
        <v>748.9</v>
      </c>
      <c r="Q14" s="29"/>
      <c r="R14" s="30">
        <f t="shared" si="1"/>
        <v>748.9</v>
      </c>
      <c r="S14" s="17"/>
      <c r="T14" s="31"/>
      <c r="U14" s="32"/>
      <c r="V14" s="17"/>
      <c r="W14" s="33"/>
      <c r="X14" s="16"/>
      <c r="Y14" s="34" t="str">
        <f t="shared" si="2"/>
        <v>¨</v>
      </c>
      <c r="Z14" s="15"/>
      <c r="AA14" s="35" t="str">
        <f t="shared" si="3"/>
        <v>Err: Missing Brand</v>
      </c>
      <c r="AB14" s="36">
        <f>LEN(AA14)</f>
        <v>18</v>
      </c>
      <c r="AC14" s="16"/>
    </row>
    <row r="15" spans="1:29" ht="40" customHeight="1">
      <c r="A15" s="15"/>
      <c r="B15" s="19" t="s">
        <v>83</v>
      </c>
      <c r="C15" s="20" t="s">
        <v>84</v>
      </c>
      <c r="D15" s="15"/>
      <c r="E15" s="21"/>
      <c r="F15" s="16"/>
      <c r="G15" s="22" t="str">
        <f t="shared" si="0"/>
        <v>¨</v>
      </c>
      <c r="H15" s="23"/>
      <c r="I15" s="15"/>
      <c r="J15" s="24" t="s">
        <v>193</v>
      </c>
      <c r="K15" s="25"/>
      <c r="L15" s="26" t="s">
        <v>85</v>
      </c>
      <c r="M15" s="16"/>
      <c r="N15" s="27" t="s">
        <v>86</v>
      </c>
      <c r="O15" s="16"/>
      <c r="P15" s="28">
        <f>5*119.99</f>
        <v>599.94999999999993</v>
      </c>
      <c r="Q15" s="29"/>
      <c r="R15" s="30">
        <f t="shared" si="1"/>
        <v>599.94999999999993</v>
      </c>
      <c r="S15" s="17"/>
      <c r="T15" s="31"/>
      <c r="U15" s="32"/>
      <c r="V15" s="17"/>
      <c r="W15" s="33"/>
      <c r="X15" s="16"/>
      <c r="Y15" s="34" t="str">
        <f t="shared" si="2"/>
        <v>¨</v>
      </c>
      <c r="Z15" s="15"/>
      <c r="AA15" s="35" t="str">
        <f t="shared" si="3"/>
        <v>Err: Missing Brand</v>
      </c>
      <c r="AB15" s="36">
        <f t="shared" ref="AB15:AB44" si="5">LEN(AA15)</f>
        <v>18</v>
      </c>
      <c r="AC15" s="16"/>
    </row>
    <row r="16" spans="1:29" ht="40" customHeight="1">
      <c r="A16" s="15"/>
      <c r="B16" s="19" t="s">
        <v>87</v>
      </c>
      <c r="C16" s="20" t="s">
        <v>88</v>
      </c>
      <c r="D16" s="15"/>
      <c r="E16" s="21"/>
      <c r="F16" s="16"/>
      <c r="G16" s="22" t="str">
        <f t="shared" si="0"/>
        <v>¨</v>
      </c>
      <c r="H16" s="23"/>
      <c r="I16" s="15"/>
      <c r="J16" s="24"/>
      <c r="K16" s="25"/>
      <c r="L16" s="26" t="s">
        <v>89</v>
      </c>
      <c r="M16" s="16"/>
      <c r="N16" s="27" t="s">
        <v>90</v>
      </c>
      <c r="O16" s="16"/>
      <c r="P16" s="28">
        <v>99.95</v>
      </c>
      <c r="Q16" s="29"/>
      <c r="R16" s="30">
        <f t="shared" si="1"/>
        <v>99.95</v>
      </c>
      <c r="S16" s="17"/>
      <c r="T16" s="31"/>
      <c r="U16" s="32"/>
      <c r="V16" s="17"/>
      <c r="W16" s="33"/>
      <c r="X16" s="16"/>
      <c r="Y16" s="34" t="str">
        <f t="shared" si="2"/>
        <v>¨</v>
      </c>
      <c r="Z16" s="15"/>
      <c r="AA16" s="35" t="str">
        <f t="shared" si="3"/>
        <v>Err: Missing Brand</v>
      </c>
      <c r="AB16" s="36">
        <f t="shared" si="5"/>
        <v>18</v>
      </c>
      <c r="AC16" s="16"/>
    </row>
    <row r="17" spans="1:29" ht="40" customHeight="1">
      <c r="A17" s="15"/>
      <c r="B17" s="19" t="s">
        <v>91</v>
      </c>
      <c r="C17" s="20" t="s">
        <v>92</v>
      </c>
      <c r="D17" s="15"/>
      <c r="E17" s="21"/>
      <c r="F17" s="16"/>
      <c r="G17" s="22" t="str">
        <f t="shared" si="0"/>
        <v>¨</v>
      </c>
      <c r="H17" s="23"/>
      <c r="I17" s="15"/>
      <c r="J17" s="24" t="s">
        <v>194</v>
      </c>
      <c r="K17" s="25"/>
      <c r="L17" s="26" t="s">
        <v>93</v>
      </c>
      <c r="M17" s="16"/>
      <c r="N17" s="27" t="s">
        <v>94</v>
      </c>
      <c r="O17" s="16"/>
      <c r="P17" s="28">
        <f>5*330.99</f>
        <v>1654.95</v>
      </c>
      <c r="Q17" s="29"/>
      <c r="R17" s="30">
        <f t="shared" si="1"/>
        <v>1654.95</v>
      </c>
      <c r="S17" s="17"/>
      <c r="T17" s="31"/>
      <c r="U17" s="32"/>
      <c r="V17" s="17"/>
      <c r="W17" s="33"/>
      <c r="X17" s="16"/>
      <c r="Y17" s="34" t="str">
        <f t="shared" si="2"/>
        <v>¨</v>
      </c>
      <c r="Z17" s="15"/>
      <c r="AA17" s="35" t="str">
        <f t="shared" si="3"/>
        <v>Err: Missing Brand</v>
      </c>
      <c r="AB17" s="36">
        <f t="shared" si="5"/>
        <v>18</v>
      </c>
      <c r="AC17" s="16"/>
    </row>
    <row r="18" spans="1:29" ht="40" customHeight="1">
      <c r="A18" s="15"/>
      <c r="B18" s="19" t="s">
        <v>95</v>
      </c>
      <c r="C18" s="20" t="s">
        <v>96</v>
      </c>
      <c r="D18" s="15"/>
      <c r="E18" s="21"/>
      <c r="F18" s="16"/>
      <c r="G18" s="22" t="str">
        <f t="shared" si="0"/>
        <v>¨</v>
      </c>
      <c r="H18" s="23"/>
      <c r="I18" s="15"/>
      <c r="J18" s="24" t="s">
        <v>194</v>
      </c>
      <c r="K18" s="25"/>
      <c r="L18" s="26" t="s">
        <v>97</v>
      </c>
      <c r="M18" s="16"/>
      <c r="N18" s="27" t="s">
        <v>98</v>
      </c>
      <c r="O18" s="16"/>
      <c r="P18" s="28">
        <f>5*370.99</f>
        <v>1854.95</v>
      </c>
      <c r="Q18" s="29"/>
      <c r="R18" s="30">
        <f t="shared" si="1"/>
        <v>1854.95</v>
      </c>
      <c r="S18" s="17"/>
      <c r="T18" s="31"/>
      <c r="U18" s="32"/>
      <c r="V18" s="17"/>
      <c r="W18" s="33"/>
      <c r="X18" s="16"/>
      <c r="Y18" s="34" t="str">
        <f t="shared" si="2"/>
        <v>¨</v>
      </c>
      <c r="Z18" s="15"/>
      <c r="AA18" s="35" t="str">
        <f t="shared" si="3"/>
        <v>Err: Missing Brand</v>
      </c>
      <c r="AB18" s="36">
        <f t="shared" si="5"/>
        <v>18</v>
      </c>
      <c r="AC18" s="16"/>
    </row>
    <row r="19" spans="1:29" ht="40" customHeight="1">
      <c r="A19" s="15"/>
      <c r="B19" s="19" t="s">
        <v>99</v>
      </c>
      <c r="C19" s="20" t="s">
        <v>100</v>
      </c>
      <c r="D19" s="15"/>
      <c r="E19" s="21"/>
      <c r="F19" s="16"/>
      <c r="G19" s="22" t="str">
        <f t="shared" si="0"/>
        <v>¨</v>
      </c>
      <c r="H19" s="23"/>
      <c r="I19" s="15"/>
      <c r="J19" s="24" t="s">
        <v>194</v>
      </c>
      <c r="K19" s="25"/>
      <c r="L19" s="26" t="s">
        <v>101</v>
      </c>
      <c r="M19" s="16"/>
      <c r="N19" s="27" t="s">
        <v>102</v>
      </c>
      <c r="O19" s="16"/>
      <c r="P19" s="28">
        <f>5*350</f>
        <v>1750</v>
      </c>
      <c r="Q19" s="29"/>
      <c r="R19" s="30">
        <f t="shared" si="1"/>
        <v>1750</v>
      </c>
      <c r="S19" s="17"/>
      <c r="T19" s="31"/>
      <c r="U19" s="32"/>
      <c r="V19" s="17"/>
      <c r="W19" s="33"/>
      <c r="X19" s="16"/>
      <c r="Y19" s="34" t="str">
        <f t="shared" si="2"/>
        <v>¨</v>
      </c>
      <c r="Z19" s="15"/>
      <c r="AA19" s="35" t="str">
        <f t="shared" si="3"/>
        <v>Err: Missing Brand</v>
      </c>
      <c r="AB19" s="36">
        <f t="shared" si="5"/>
        <v>18</v>
      </c>
      <c r="AC19" s="16"/>
    </row>
    <row r="20" spans="1:29" ht="40" customHeight="1">
      <c r="A20" s="15"/>
      <c r="B20" s="19" t="s">
        <v>103</v>
      </c>
      <c r="C20" s="20" t="s">
        <v>104</v>
      </c>
      <c r="D20" s="15"/>
      <c r="E20" s="21"/>
      <c r="F20" s="16"/>
      <c r="G20" s="22" t="str">
        <f t="shared" si="0"/>
        <v>¨</v>
      </c>
      <c r="H20" s="23"/>
      <c r="I20" s="15"/>
      <c r="J20" s="24" t="s">
        <v>194</v>
      </c>
      <c r="K20" s="25"/>
      <c r="L20" s="26" t="s">
        <v>105</v>
      </c>
      <c r="M20" s="16"/>
      <c r="N20" s="27" t="s">
        <v>106</v>
      </c>
      <c r="O20" s="16"/>
      <c r="P20" s="28">
        <f>5*502.35</f>
        <v>2511.75</v>
      </c>
      <c r="Q20" s="29"/>
      <c r="R20" s="30">
        <f t="shared" si="1"/>
        <v>2511.75</v>
      </c>
      <c r="S20" s="17"/>
      <c r="T20" s="31"/>
      <c r="U20" s="32"/>
      <c r="V20" s="17"/>
      <c r="W20" s="33"/>
      <c r="X20" s="16"/>
      <c r="Y20" s="34" t="str">
        <f t="shared" si="2"/>
        <v>¨</v>
      </c>
      <c r="Z20" s="15"/>
      <c r="AA20" s="35" t="str">
        <f t="shared" si="3"/>
        <v>Err: Missing Brand</v>
      </c>
      <c r="AB20" s="36">
        <f t="shared" si="5"/>
        <v>18</v>
      </c>
      <c r="AC20" s="16"/>
    </row>
    <row r="21" spans="1:29" ht="40" customHeight="1">
      <c r="A21" s="15"/>
      <c r="B21" s="19" t="s">
        <v>107</v>
      </c>
      <c r="C21" s="20" t="s">
        <v>108</v>
      </c>
      <c r="D21" s="15"/>
      <c r="E21" s="21"/>
      <c r="F21" s="16"/>
      <c r="G21" s="22" t="str">
        <f t="shared" si="0"/>
        <v>¨</v>
      </c>
      <c r="H21" s="23"/>
      <c r="I21" s="15"/>
      <c r="J21" s="24" t="s">
        <v>194</v>
      </c>
      <c r="K21" s="25"/>
      <c r="L21" s="26" t="s">
        <v>109</v>
      </c>
      <c r="M21" s="16"/>
      <c r="N21" s="27" t="s">
        <v>110</v>
      </c>
      <c r="O21" s="16"/>
      <c r="P21" s="28">
        <f>5*343.99</f>
        <v>1719.95</v>
      </c>
      <c r="Q21" s="29"/>
      <c r="R21" s="30">
        <f t="shared" si="1"/>
        <v>1719.95</v>
      </c>
      <c r="S21" s="17"/>
      <c r="T21" s="31"/>
      <c r="U21" s="32"/>
      <c r="V21" s="17"/>
      <c r="W21" s="33"/>
      <c r="X21" s="16"/>
      <c r="Y21" s="34" t="str">
        <f t="shared" si="2"/>
        <v>¨</v>
      </c>
      <c r="Z21" s="15"/>
      <c r="AA21" s="35" t="str">
        <f t="shared" si="3"/>
        <v>Err: Missing Brand</v>
      </c>
      <c r="AB21" s="36">
        <f t="shared" si="5"/>
        <v>18</v>
      </c>
      <c r="AC21" s="16"/>
    </row>
    <row r="22" spans="1:29" ht="40" customHeight="1">
      <c r="A22" s="15"/>
      <c r="B22" s="19" t="s">
        <v>111</v>
      </c>
      <c r="C22" s="20" t="s">
        <v>112</v>
      </c>
      <c r="D22" s="15"/>
      <c r="E22" s="21"/>
      <c r="F22" s="16"/>
      <c r="G22" s="22" t="str">
        <f t="shared" si="0"/>
        <v>¨</v>
      </c>
      <c r="H22" s="23"/>
      <c r="I22" s="15"/>
      <c r="J22" s="24" t="s">
        <v>194</v>
      </c>
      <c r="K22" s="25"/>
      <c r="L22" s="26" t="s">
        <v>113</v>
      </c>
      <c r="M22" s="16"/>
      <c r="N22" s="27" t="s">
        <v>114</v>
      </c>
      <c r="O22" s="16"/>
      <c r="P22" s="28">
        <f>5*375</f>
        <v>1875</v>
      </c>
      <c r="Q22" s="29"/>
      <c r="R22" s="30">
        <f t="shared" si="1"/>
        <v>1875</v>
      </c>
      <c r="S22" s="17"/>
      <c r="T22" s="31"/>
      <c r="U22" s="32"/>
      <c r="V22" s="17"/>
      <c r="W22" s="33"/>
      <c r="X22" s="16"/>
      <c r="Y22" s="34" t="str">
        <f t="shared" si="2"/>
        <v>¨</v>
      </c>
      <c r="Z22" s="15"/>
      <c r="AA22" s="35" t="str">
        <f t="shared" si="3"/>
        <v>Err: Missing Brand</v>
      </c>
      <c r="AB22" s="36">
        <f t="shared" si="5"/>
        <v>18</v>
      </c>
      <c r="AC22" s="16"/>
    </row>
    <row r="23" spans="1:29" ht="40" customHeight="1">
      <c r="A23" s="15"/>
      <c r="B23" s="19" t="s">
        <v>115</v>
      </c>
      <c r="C23" s="20" t="s">
        <v>116</v>
      </c>
      <c r="D23" s="15"/>
      <c r="E23" s="21"/>
      <c r="F23" s="16"/>
      <c r="G23" s="22" t="str">
        <f t="shared" si="0"/>
        <v>¨</v>
      </c>
      <c r="H23" s="23"/>
      <c r="I23" s="15"/>
      <c r="J23" s="24" t="s">
        <v>117</v>
      </c>
      <c r="K23" s="25"/>
      <c r="L23" s="26" t="s">
        <v>118</v>
      </c>
      <c r="M23" s="16"/>
      <c r="N23" s="27" t="s">
        <v>119</v>
      </c>
      <c r="O23" s="16"/>
      <c r="P23" s="28">
        <v>1569.99</v>
      </c>
      <c r="Q23" s="29"/>
      <c r="R23" s="30">
        <f t="shared" si="1"/>
        <v>1569.99</v>
      </c>
      <c r="S23" s="17"/>
      <c r="T23" s="31"/>
      <c r="U23" s="32"/>
      <c r="V23" s="17"/>
      <c r="W23" s="33"/>
      <c r="X23" s="16"/>
      <c r="Y23" s="34" t="str">
        <f t="shared" si="2"/>
        <v>¨</v>
      </c>
      <c r="Z23" s="15"/>
      <c r="AA23" s="35" t="str">
        <f t="shared" si="3"/>
        <v>Err: Missing Brand</v>
      </c>
      <c r="AB23" s="36">
        <f t="shared" si="5"/>
        <v>18</v>
      </c>
      <c r="AC23" s="16"/>
    </row>
    <row r="24" spans="1:29" ht="40" customHeight="1">
      <c r="A24" s="15"/>
      <c r="B24" s="19" t="s">
        <v>121</v>
      </c>
      <c r="C24" s="20" t="s">
        <v>122</v>
      </c>
      <c r="D24" s="15"/>
      <c r="E24" s="21"/>
      <c r="F24" s="16"/>
      <c r="G24" s="22" t="str">
        <f t="shared" ref="G24:G61" si="6">"¨"</f>
        <v>¨</v>
      </c>
      <c r="H24" s="23"/>
      <c r="I24" s="15"/>
      <c r="J24" s="24" t="s">
        <v>120</v>
      </c>
      <c r="K24" s="25"/>
      <c r="L24" s="26" t="s">
        <v>123</v>
      </c>
      <c r="M24" s="16"/>
      <c r="N24" s="27" t="s">
        <v>124</v>
      </c>
      <c r="O24" s="16"/>
      <c r="P24" s="28">
        <v>1275.99</v>
      </c>
      <c r="Q24" s="29"/>
      <c r="R24" s="30">
        <f t="shared" ref="R24:R63" si="7">IF(P24="","",P24+Q24)</f>
        <v>1275.99</v>
      </c>
      <c r="S24" s="17"/>
      <c r="T24" s="31"/>
      <c r="U24" s="32"/>
      <c r="V24" s="17"/>
      <c r="W24" s="33"/>
      <c r="X24" s="16"/>
      <c r="Y24" s="34" t="str">
        <f t="shared" ref="Y24:Y61" si="8">"¨"</f>
        <v>¨</v>
      </c>
      <c r="Z24" s="15"/>
      <c r="AA24" s="35" t="str">
        <f t="shared" ref="AA24:AA61" si="9">IF(K24="","Err: Missing Brand",IF(L24="","Err: Missing Part Num",IF(LEN(CONCATENATE(K24," - (",L24,")"))&gt;30,CONCATENATE(LEFT(K24,30-LEN(L24)-5)," - (",L24,")"),CONCATENATE(K24," - (",L24,")"))))</f>
        <v>Err: Missing Brand</v>
      </c>
      <c r="AB24" s="36">
        <f t="shared" si="5"/>
        <v>18</v>
      </c>
      <c r="AC24" s="16"/>
    </row>
    <row r="25" spans="1:29" ht="40" customHeight="1">
      <c r="A25" s="15"/>
      <c r="B25" s="19" t="s">
        <v>125</v>
      </c>
      <c r="C25" s="20" t="s">
        <v>126</v>
      </c>
      <c r="D25" s="15"/>
      <c r="E25" s="21"/>
      <c r="F25" s="16"/>
      <c r="G25" s="22" t="str">
        <f t="shared" si="6"/>
        <v>¨</v>
      </c>
      <c r="H25" s="23"/>
      <c r="I25" s="15"/>
      <c r="J25" s="24" t="s">
        <v>127</v>
      </c>
      <c r="K25" s="25"/>
      <c r="L25" s="26" t="s">
        <v>128</v>
      </c>
      <c r="M25" s="16"/>
      <c r="N25" s="27" t="s">
        <v>129</v>
      </c>
      <c r="O25" s="16"/>
      <c r="P25" s="28">
        <v>698.99</v>
      </c>
      <c r="Q25" s="29"/>
      <c r="R25" s="30">
        <f t="shared" si="7"/>
        <v>698.99</v>
      </c>
      <c r="S25" s="17"/>
      <c r="T25" s="31"/>
      <c r="U25" s="32"/>
      <c r="V25" s="17"/>
      <c r="W25" s="33"/>
      <c r="X25" s="16"/>
      <c r="Y25" s="34" t="str">
        <f t="shared" si="8"/>
        <v>¨</v>
      </c>
      <c r="Z25" s="15"/>
      <c r="AA25" s="35" t="str">
        <f t="shared" si="9"/>
        <v>Err: Missing Brand</v>
      </c>
      <c r="AB25" s="36">
        <f t="shared" si="5"/>
        <v>18</v>
      </c>
      <c r="AC25" s="16"/>
    </row>
    <row r="26" spans="1:29" ht="40" customHeight="1">
      <c r="A26" s="15"/>
      <c r="B26" s="19" t="s">
        <v>130</v>
      </c>
      <c r="C26" s="20" t="s">
        <v>131</v>
      </c>
      <c r="D26" s="15"/>
      <c r="E26" s="21"/>
      <c r="F26" s="16"/>
      <c r="G26" s="22" t="str">
        <f t="shared" si="6"/>
        <v>¨</v>
      </c>
      <c r="H26" s="23"/>
      <c r="I26" s="15"/>
      <c r="J26" s="24" t="s">
        <v>132</v>
      </c>
      <c r="K26" s="25"/>
      <c r="L26" s="26" t="s">
        <v>133</v>
      </c>
      <c r="M26" s="16"/>
      <c r="N26" s="27" t="s">
        <v>134</v>
      </c>
      <c r="O26" s="16"/>
      <c r="P26" s="28">
        <v>349.99</v>
      </c>
      <c r="Q26" s="29"/>
      <c r="R26" s="30">
        <f t="shared" si="7"/>
        <v>349.99</v>
      </c>
      <c r="S26" s="17"/>
      <c r="T26" s="31"/>
      <c r="U26" s="32"/>
      <c r="V26" s="17"/>
      <c r="W26" s="33"/>
      <c r="X26" s="16"/>
      <c r="Y26" s="34" t="str">
        <f t="shared" si="8"/>
        <v>¨</v>
      </c>
      <c r="Z26" s="15"/>
      <c r="AA26" s="35" t="str">
        <f t="shared" si="9"/>
        <v>Err: Missing Brand</v>
      </c>
      <c r="AB26" s="36">
        <f t="shared" si="5"/>
        <v>18</v>
      </c>
      <c r="AC26" s="16"/>
    </row>
    <row r="27" spans="1:29" ht="40" customHeight="1">
      <c r="A27" s="15"/>
      <c r="B27" s="19" t="s">
        <v>135</v>
      </c>
      <c r="C27" s="20" t="s">
        <v>136</v>
      </c>
      <c r="D27" s="15"/>
      <c r="E27" s="21"/>
      <c r="F27" s="16"/>
      <c r="G27" s="22" t="str">
        <f t="shared" si="6"/>
        <v>¨</v>
      </c>
      <c r="H27" s="23"/>
      <c r="I27" s="15"/>
      <c r="J27" s="24" t="s">
        <v>132</v>
      </c>
      <c r="K27" s="25"/>
      <c r="L27" s="26" t="s">
        <v>137</v>
      </c>
      <c r="M27" s="16"/>
      <c r="N27" s="27" t="s">
        <v>138</v>
      </c>
      <c r="O27" s="16"/>
      <c r="P27" s="28">
        <v>259.99</v>
      </c>
      <c r="Q27" s="29"/>
      <c r="R27" s="30">
        <f t="shared" si="7"/>
        <v>259.99</v>
      </c>
      <c r="S27" s="17"/>
      <c r="T27" s="31"/>
      <c r="U27" s="32"/>
      <c r="V27" s="17"/>
      <c r="W27" s="33"/>
      <c r="X27" s="16"/>
      <c r="Y27" s="34" t="str">
        <f t="shared" si="8"/>
        <v>¨</v>
      </c>
      <c r="Z27" s="15"/>
      <c r="AA27" s="35" t="str">
        <f t="shared" si="9"/>
        <v>Err: Missing Brand</v>
      </c>
      <c r="AB27" s="36">
        <f t="shared" si="5"/>
        <v>18</v>
      </c>
      <c r="AC27" s="16"/>
    </row>
    <row r="28" spans="1:29" ht="40" customHeight="1">
      <c r="A28" s="15"/>
      <c r="B28" s="19" t="s">
        <v>139</v>
      </c>
      <c r="C28" s="20" t="s">
        <v>140</v>
      </c>
      <c r="D28" s="15"/>
      <c r="E28" s="21"/>
      <c r="F28" s="16"/>
      <c r="G28" s="22" t="str">
        <f t="shared" si="6"/>
        <v>¨</v>
      </c>
      <c r="H28" s="23"/>
      <c r="I28" s="15"/>
      <c r="J28" s="24" t="s">
        <v>141</v>
      </c>
      <c r="K28" s="25"/>
      <c r="L28" s="26" t="s">
        <v>142</v>
      </c>
      <c r="M28" s="16"/>
      <c r="N28" s="27" t="s">
        <v>143</v>
      </c>
      <c r="O28" s="16"/>
      <c r="P28" s="28">
        <v>645.33000000000004</v>
      </c>
      <c r="Q28" s="29"/>
      <c r="R28" s="30">
        <f t="shared" si="7"/>
        <v>645.33000000000004</v>
      </c>
      <c r="S28" s="17"/>
      <c r="T28" s="31"/>
      <c r="U28" s="32"/>
      <c r="V28" s="17"/>
      <c r="W28" s="33"/>
      <c r="X28" s="16"/>
      <c r="Y28" s="34" t="str">
        <f t="shared" si="8"/>
        <v>¨</v>
      </c>
      <c r="Z28" s="15"/>
      <c r="AA28" s="35" t="str">
        <f t="shared" si="9"/>
        <v>Err: Missing Brand</v>
      </c>
      <c r="AB28" s="36">
        <f t="shared" si="5"/>
        <v>18</v>
      </c>
      <c r="AC28" s="16"/>
    </row>
    <row r="29" spans="1:29" ht="40" customHeight="1">
      <c r="A29" s="15"/>
      <c r="B29" s="19" t="s">
        <v>145</v>
      </c>
      <c r="C29" s="20" t="s">
        <v>146</v>
      </c>
      <c r="D29" s="15"/>
      <c r="E29" s="21"/>
      <c r="F29" s="16"/>
      <c r="G29" s="22" t="str">
        <f t="shared" si="6"/>
        <v>¨</v>
      </c>
      <c r="H29" s="23"/>
      <c r="I29" s="15"/>
      <c r="J29" s="24" t="s">
        <v>144</v>
      </c>
      <c r="K29" s="25"/>
      <c r="L29" s="26" t="s">
        <v>147</v>
      </c>
      <c r="M29" s="16"/>
      <c r="N29" s="27" t="s">
        <v>148</v>
      </c>
      <c r="O29" s="16"/>
      <c r="P29" s="28">
        <v>180</v>
      </c>
      <c r="Q29" s="29"/>
      <c r="R29" s="30">
        <f t="shared" si="7"/>
        <v>180</v>
      </c>
      <c r="S29" s="17"/>
      <c r="T29" s="31"/>
      <c r="U29" s="32"/>
      <c r="V29" s="17"/>
      <c r="W29" s="33"/>
      <c r="X29" s="16"/>
      <c r="Y29" s="34" t="str">
        <f t="shared" si="8"/>
        <v>¨</v>
      </c>
      <c r="Z29" s="15"/>
      <c r="AA29" s="35" t="str">
        <f t="shared" si="9"/>
        <v>Err: Missing Brand</v>
      </c>
      <c r="AB29" s="36">
        <f t="shared" si="5"/>
        <v>18</v>
      </c>
      <c r="AC29" s="16"/>
    </row>
    <row r="30" spans="1:29" ht="40" customHeight="1">
      <c r="A30" s="15"/>
      <c r="B30" s="19" t="s">
        <v>149</v>
      </c>
      <c r="C30" s="20" t="s">
        <v>150</v>
      </c>
      <c r="D30" s="15"/>
      <c r="E30" s="21"/>
      <c r="F30" s="16"/>
      <c r="G30" s="22" t="str">
        <f t="shared" si="6"/>
        <v>¨</v>
      </c>
      <c r="H30" s="23"/>
      <c r="I30" s="15"/>
      <c r="J30" s="24" t="s">
        <v>195</v>
      </c>
      <c r="K30" s="25"/>
      <c r="L30" s="26" t="s">
        <v>151</v>
      </c>
      <c r="M30" s="16"/>
      <c r="N30" s="27" t="s">
        <v>152</v>
      </c>
      <c r="O30" s="16"/>
      <c r="P30" s="28">
        <v>74.989999999999995</v>
      </c>
      <c r="Q30" s="29"/>
      <c r="R30" s="30">
        <f t="shared" si="7"/>
        <v>74.989999999999995</v>
      </c>
      <c r="S30" s="17"/>
      <c r="T30" s="31"/>
      <c r="U30" s="32"/>
      <c r="V30" s="17"/>
      <c r="W30" s="33"/>
      <c r="X30" s="16"/>
      <c r="Y30" s="34" t="str">
        <f t="shared" si="8"/>
        <v>¨</v>
      </c>
      <c r="Z30" s="15"/>
      <c r="AA30" s="35" t="str">
        <f t="shared" si="9"/>
        <v>Err: Missing Brand</v>
      </c>
      <c r="AB30" s="36">
        <f t="shared" si="5"/>
        <v>18</v>
      </c>
      <c r="AC30" s="16"/>
    </row>
    <row r="31" spans="1:29" ht="40" customHeight="1">
      <c r="A31" s="15"/>
      <c r="B31" s="19" t="s">
        <v>153</v>
      </c>
      <c r="C31" s="20" t="s">
        <v>154</v>
      </c>
      <c r="D31" s="15"/>
      <c r="E31" s="21"/>
      <c r="F31" s="16"/>
      <c r="G31" s="22" t="str">
        <f t="shared" si="6"/>
        <v>¨</v>
      </c>
      <c r="H31" s="23"/>
      <c r="I31" s="15"/>
      <c r="J31" s="24" t="s">
        <v>195</v>
      </c>
      <c r="K31" s="25"/>
      <c r="L31" s="26" t="s">
        <v>155</v>
      </c>
      <c r="M31" s="16"/>
      <c r="N31" s="27" t="s">
        <v>156</v>
      </c>
      <c r="O31" s="16"/>
      <c r="P31" s="28">
        <v>34.99</v>
      </c>
      <c r="Q31" s="29"/>
      <c r="R31" s="30">
        <f t="shared" si="7"/>
        <v>34.99</v>
      </c>
      <c r="S31" s="17"/>
      <c r="T31" s="31"/>
      <c r="U31" s="32"/>
      <c r="V31" s="17"/>
      <c r="W31" s="33"/>
      <c r="X31" s="16"/>
      <c r="Y31" s="34" t="str">
        <f t="shared" si="8"/>
        <v>¨</v>
      </c>
      <c r="Z31" s="15"/>
      <c r="AA31" s="35" t="str">
        <f t="shared" si="9"/>
        <v>Err: Missing Brand</v>
      </c>
      <c r="AB31" s="36">
        <f t="shared" si="5"/>
        <v>18</v>
      </c>
      <c r="AC31" s="16"/>
    </row>
    <row r="32" spans="1:29" ht="40" customHeight="1">
      <c r="A32" s="15"/>
      <c r="B32" s="19" t="s">
        <v>157</v>
      </c>
      <c r="C32" s="20" t="s">
        <v>158</v>
      </c>
      <c r="D32" s="15"/>
      <c r="E32" s="21"/>
      <c r="F32" s="16"/>
      <c r="G32" s="22" t="str">
        <f t="shared" si="6"/>
        <v>¨</v>
      </c>
      <c r="H32" s="23"/>
      <c r="I32" s="15"/>
      <c r="J32" s="24" t="s">
        <v>159</v>
      </c>
      <c r="K32" s="25"/>
      <c r="L32" s="26" t="s">
        <v>160</v>
      </c>
      <c r="M32" s="16"/>
      <c r="N32" s="27" t="s">
        <v>161</v>
      </c>
      <c r="O32" s="16"/>
      <c r="P32" s="28">
        <v>816.41</v>
      </c>
      <c r="Q32" s="29"/>
      <c r="R32" s="30">
        <f t="shared" si="7"/>
        <v>816.41</v>
      </c>
      <c r="S32" s="17"/>
      <c r="T32" s="31"/>
      <c r="U32" s="32"/>
      <c r="V32" s="17"/>
      <c r="W32" s="33"/>
      <c r="X32" s="16"/>
      <c r="Y32" s="34" t="str">
        <f t="shared" si="8"/>
        <v>¨</v>
      </c>
      <c r="Z32" s="15"/>
      <c r="AA32" s="35" t="str">
        <f t="shared" si="9"/>
        <v>Err: Missing Brand</v>
      </c>
      <c r="AB32" s="36">
        <f t="shared" si="5"/>
        <v>18</v>
      </c>
      <c r="AC32" s="16"/>
    </row>
    <row r="33" spans="1:29" ht="40" customHeight="1">
      <c r="A33" s="15"/>
      <c r="B33" s="19" t="s">
        <v>162</v>
      </c>
      <c r="C33" s="20" t="s">
        <v>163</v>
      </c>
      <c r="D33" s="15"/>
      <c r="E33" s="21"/>
      <c r="F33" s="16"/>
      <c r="G33" s="22" t="str">
        <f t="shared" si="6"/>
        <v>¨</v>
      </c>
      <c r="H33" s="23"/>
      <c r="I33" s="15"/>
      <c r="J33" s="24" t="s">
        <v>159</v>
      </c>
      <c r="K33" s="25"/>
      <c r="L33" s="26" t="s">
        <v>164</v>
      </c>
      <c r="M33" s="16"/>
      <c r="N33" s="27" t="s">
        <v>165</v>
      </c>
      <c r="O33" s="16"/>
      <c r="P33" s="28">
        <v>575.99</v>
      </c>
      <c r="Q33" s="29"/>
      <c r="R33" s="30">
        <f t="shared" si="7"/>
        <v>575.99</v>
      </c>
      <c r="S33" s="17"/>
      <c r="T33" s="31"/>
      <c r="U33" s="32"/>
      <c r="V33" s="17"/>
      <c r="W33" s="33"/>
      <c r="X33" s="16"/>
      <c r="Y33" s="34" t="str">
        <f t="shared" si="8"/>
        <v>¨</v>
      </c>
      <c r="Z33" s="15"/>
      <c r="AA33" s="35" t="str">
        <f t="shared" si="9"/>
        <v>Err: Missing Brand</v>
      </c>
      <c r="AB33" s="36">
        <f t="shared" si="5"/>
        <v>18</v>
      </c>
      <c r="AC33" s="16"/>
    </row>
    <row r="34" spans="1:29" ht="40" customHeight="1">
      <c r="A34" s="15"/>
      <c r="B34" s="19" t="s">
        <v>166</v>
      </c>
      <c r="C34" s="20" t="s">
        <v>167</v>
      </c>
      <c r="D34" s="15"/>
      <c r="E34" s="21"/>
      <c r="F34" s="16"/>
      <c r="G34" s="22" t="str">
        <f t="shared" si="6"/>
        <v>¨</v>
      </c>
      <c r="H34" s="23"/>
      <c r="I34" s="15"/>
      <c r="J34" s="24" t="s">
        <v>168</v>
      </c>
      <c r="K34" s="25"/>
      <c r="L34" s="26" t="s">
        <v>169</v>
      </c>
      <c r="M34" s="16"/>
      <c r="N34" s="27" t="s">
        <v>170</v>
      </c>
      <c r="O34" s="16"/>
      <c r="P34" s="28">
        <v>118.77</v>
      </c>
      <c r="Q34" s="29"/>
      <c r="R34" s="30">
        <f t="shared" si="7"/>
        <v>118.77</v>
      </c>
      <c r="S34" s="17"/>
      <c r="T34" s="31"/>
      <c r="U34" s="32"/>
      <c r="V34" s="17"/>
      <c r="W34" s="33"/>
      <c r="X34" s="16"/>
      <c r="Y34" s="34" t="str">
        <f t="shared" si="8"/>
        <v>¨</v>
      </c>
      <c r="Z34" s="15"/>
      <c r="AA34" s="35" t="str">
        <f t="shared" si="9"/>
        <v>Err: Missing Brand</v>
      </c>
      <c r="AB34" s="36">
        <f t="shared" si="5"/>
        <v>18</v>
      </c>
      <c r="AC34" s="16"/>
    </row>
    <row r="35" spans="1:29" ht="40" customHeight="1">
      <c r="A35" s="15"/>
      <c r="B35" s="19" t="s">
        <v>171</v>
      </c>
      <c r="C35" s="20" t="s">
        <v>172</v>
      </c>
      <c r="D35" s="15"/>
      <c r="E35" s="21"/>
      <c r="F35" s="16"/>
      <c r="G35" s="22" t="str">
        <f t="shared" si="6"/>
        <v>¨</v>
      </c>
      <c r="H35" s="23"/>
      <c r="I35" s="15"/>
      <c r="J35" s="24" t="s">
        <v>173</v>
      </c>
      <c r="K35" s="25"/>
      <c r="L35" s="26" t="s">
        <v>174</v>
      </c>
      <c r="M35" s="16"/>
      <c r="N35" s="27" t="s">
        <v>175</v>
      </c>
      <c r="O35" s="16"/>
      <c r="P35" s="28">
        <v>749.99</v>
      </c>
      <c r="Q35" s="29"/>
      <c r="R35" s="30">
        <f t="shared" si="7"/>
        <v>749.99</v>
      </c>
      <c r="S35" s="17"/>
      <c r="T35" s="31"/>
      <c r="U35" s="32"/>
      <c r="V35" s="17"/>
      <c r="W35" s="33"/>
      <c r="X35" s="16"/>
      <c r="Y35" s="34" t="str">
        <f t="shared" si="8"/>
        <v>¨</v>
      </c>
      <c r="Z35" s="15"/>
      <c r="AA35" s="35" t="str">
        <f t="shared" si="9"/>
        <v>Err: Missing Brand</v>
      </c>
      <c r="AB35" s="36">
        <f t="shared" si="5"/>
        <v>18</v>
      </c>
      <c r="AC35" s="16"/>
    </row>
    <row r="36" spans="1:29" ht="40" customHeight="1">
      <c r="A36" s="15"/>
      <c r="B36" s="19" t="s">
        <v>176</v>
      </c>
      <c r="C36" s="20" t="s">
        <v>7</v>
      </c>
      <c r="D36" s="15"/>
      <c r="E36" s="21"/>
      <c r="F36" s="16"/>
      <c r="G36" s="22" t="str">
        <f t="shared" si="6"/>
        <v>¨</v>
      </c>
      <c r="H36" s="23"/>
      <c r="I36" s="15"/>
      <c r="J36" s="24" t="s">
        <v>177</v>
      </c>
      <c r="K36" s="25"/>
      <c r="L36" s="26"/>
      <c r="M36" s="16"/>
      <c r="N36" s="27" t="s">
        <v>178</v>
      </c>
      <c r="O36" s="16"/>
      <c r="P36" s="28">
        <v>-1000</v>
      </c>
      <c r="Q36" s="29"/>
      <c r="R36" s="30">
        <f t="shared" si="7"/>
        <v>-1000</v>
      </c>
      <c r="S36" s="17"/>
      <c r="T36" s="31"/>
      <c r="U36" s="32"/>
      <c r="V36" s="17"/>
      <c r="W36" s="33"/>
      <c r="X36" s="16"/>
      <c r="Y36" s="34" t="str">
        <f t="shared" si="8"/>
        <v>¨</v>
      </c>
      <c r="Z36" s="15"/>
      <c r="AA36" s="35" t="str">
        <f t="shared" si="9"/>
        <v>Err: Missing Brand</v>
      </c>
      <c r="AB36" s="36">
        <f t="shared" si="5"/>
        <v>18</v>
      </c>
      <c r="AC36" s="16"/>
    </row>
    <row r="37" spans="1:29" ht="40" customHeight="1">
      <c r="A37" s="15"/>
      <c r="B37" s="19"/>
      <c r="C37" s="20"/>
      <c r="D37" s="15"/>
      <c r="E37" s="21"/>
      <c r="F37" s="16"/>
      <c r="G37" s="22" t="str">
        <f t="shared" si="6"/>
        <v>¨</v>
      </c>
      <c r="H37" s="23"/>
      <c r="I37" s="15"/>
      <c r="J37" s="24" t="s">
        <v>177</v>
      </c>
      <c r="K37" s="25"/>
      <c r="L37" s="26"/>
      <c r="M37" s="16"/>
      <c r="N37" s="27" t="s">
        <v>179</v>
      </c>
      <c r="O37" s="16"/>
      <c r="P37" s="28">
        <v>-50</v>
      </c>
      <c r="Q37" s="29"/>
      <c r="R37" s="30">
        <f t="shared" si="7"/>
        <v>-50</v>
      </c>
      <c r="S37" s="17"/>
      <c r="T37" s="31"/>
      <c r="U37" s="32"/>
      <c r="V37" s="17"/>
      <c r="W37" s="33"/>
      <c r="X37" s="16"/>
      <c r="Y37" s="34" t="str">
        <f t="shared" si="8"/>
        <v>¨</v>
      </c>
      <c r="Z37" s="15"/>
      <c r="AA37" s="35" t="str">
        <f t="shared" si="9"/>
        <v>Err: Missing Brand</v>
      </c>
      <c r="AB37" s="36">
        <f t="shared" si="5"/>
        <v>18</v>
      </c>
      <c r="AC37" s="16"/>
    </row>
    <row r="38" spans="1:29" ht="40" customHeight="1">
      <c r="A38" s="15"/>
      <c r="B38" s="19"/>
      <c r="C38" s="20"/>
      <c r="D38" s="15"/>
      <c r="E38" s="21"/>
      <c r="F38" s="16"/>
      <c r="G38" s="22" t="str">
        <f t="shared" si="6"/>
        <v>¨</v>
      </c>
      <c r="H38" s="23"/>
      <c r="I38" s="15"/>
      <c r="J38" s="24" t="s">
        <v>177</v>
      </c>
      <c r="K38" s="25"/>
      <c r="L38" s="26"/>
      <c r="M38" s="16"/>
      <c r="N38" s="27" t="s">
        <v>180</v>
      </c>
      <c r="O38" s="16"/>
      <c r="P38" s="28">
        <v>-50</v>
      </c>
      <c r="Q38" s="29"/>
      <c r="R38" s="30">
        <f t="shared" si="7"/>
        <v>-50</v>
      </c>
      <c r="S38" s="17"/>
      <c r="T38" s="31"/>
      <c r="U38" s="32"/>
      <c r="V38" s="17"/>
      <c r="W38" s="33"/>
      <c r="X38" s="16"/>
      <c r="Y38" s="34" t="str">
        <f t="shared" si="8"/>
        <v>¨</v>
      </c>
      <c r="Z38" s="15"/>
      <c r="AA38" s="35" t="str">
        <f t="shared" si="9"/>
        <v>Err: Missing Brand</v>
      </c>
      <c r="AB38" s="36">
        <f t="shared" si="5"/>
        <v>18</v>
      </c>
      <c r="AC38" s="16"/>
    </row>
    <row r="39" spans="1:29" ht="40" customHeight="1">
      <c r="A39" s="15"/>
      <c r="B39" s="19"/>
      <c r="C39" s="20"/>
      <c r="D39" s="15"/>
      <c r="E39" s="21"/>
      <c r="F39" s="16"/>
      <c r="G39" s="22" t="str">
        <f t="shared" si="6"/>
        <v>¨</v>
      </c>
      <c r="H39" s="23"/>
      <c r="I39" s="15"/>
      <c r="J39" s="24" t="s">
        <v>177</v>
      </c>
      <c r="K39" s="25"/>
      <c r="L39" s="26"/>
      <c r="M39" s="16"/>
      <c r="N39" s="27" t="s">
        <v>181</v>
      </c>
      <c r="O39" s="16"/>
      <c r="P39" s="28">
        <v>200</v>
      </c>
      <c r="Q39" s="29"/>
      <c r="R39" s="30">
        <f t="shared" si="7"/>
        <v>200</v>
      </c>
      <c r="S39" s="17"/>
      <c r="T39" s="31"/>
      <c r="U39" s="32"/>
      <c r="V39" s="17"/>
      <c r="W39" s="33"/>
      <c r="X39" s="16"/>
      <c r="Y39" s="34" t="str">
        <f t="shared" si="8"/>
        <v>¨</v>
      </c>
      <c r="Z39" s="15"/>
      <c r="AA39" s="35" t="str">
        <f t="shared" si="9"/>
        <v>Err: Missing Brand</v>
      </c>
      <c r="AB39" s="36">
        <f t="shared" si="5"/>
        <v>18</v>
      </c>
      <c r="AC39" s="16"/>
    </row>
    <row r="40" spans="1:29" ht="40" customHeight="1">
      <c r="A40" s="15"/>
      <c r="B40" s="19"/>
      <c r="C40" s="20"/>
      <c r="D40" s="15"/>
      <c r="E40" s="21"/>
      <c r="F40" s="16"/>
      <c r="G40" s="22" t="str">
        <f t="shared" si="6"/>
        <v>¨</v>
      </c>
      <c r="H40" s="23"/>
      <c r="I40" s="15"/>
      <c r="J40" s="24"/>
      <c r="K40" s="25"/>
      <c r="L40" s="26"/>
      <c r="M40" s="16"/>
      <c r="N40" s="27"/>
      <c r="O40" s="16"/>
      <c r="P40" s="28"/>
      <c r="Q40" s="29"/>
      <c r="R40" s="30" t="str">
        <f t="shared" si="7"/>
        <v/>
      </c>
      <c r="S40" s="17"/>
      <c r="T40" s="31"/>
      <c r="U40" s="32"/>
      <c r="V40" s="17"/>
      <c r="W40" s="33"/>
      <c r="X40" s="16"/>
      <c r="Y40" s="34" t="str">
        <f t="shared" si="8"/>
        <v>¨</v>
      </c>
      <c r="Z40" s="15"/>
      <c r="AA40" s="35" t="str">
        <f t="shared" si="9"/>
        <v>Err: Missing Brand</v>
      </c>
      <c r="AB40" s="36">
        <f t="shared" si="5"/>
        <v>18</v>
      </c>
      <c r="AC40" s="16"/>
    </row>
    <row r="41" spans="1:29" ht="40" customHeight="1">
      <c r="A41" s="15"/>
      <c r="B41" s="19"/>
      <c r="C41" s="20"/>
      <c r="D41" s="15"/>
      <c r="E41" s="21"/>
      <c r="F41" s="16"/>
      <c r="G41" s="22" t="str">
        <f t="shared" si="6"/>
        <v>¨</v>
      </c>
      <c r="H41" s="23"/>
      <c r="I41" s="15"/>
      <c r="J41" s="24"/>
      <c r="K41" s="25"/>
      <c r="L41" s="26"/>
      <c r="M41" s="16"/>
      <c r="N41" s="27"/>
      <c r="O41" s="16"/>
      <c r="P41" s="28"/>
      <c r="Q41" s="29"/>
      <c r="R41" s="30" t="str">
        <f t="shared" si="7"/>
        <v/>
      </c>
      <c r="S41" s="17"/>
      <c r="T41" s="31"/>
      <c r="U41" s="32"/>
      <c r="V41" s="17"/>
      <c r="W41" s="33"/>
      <c r="X41" s="16"/>
      <c r="Y41" s="34" t="str">
        <f t="shared" si="8"/>
        <v>¨</v>
      </c>
      <c r="Z41" s="15"/>
      <c r="AA41" s="35" t="str">
        <f t="shared" si="9"/>
        <v>Err: Missing Brand</v>
      </c>
      <c r="AB41" s="36">
        <f t="shared" si="5"/>
        <v>18</v>
      </c>
      <c r="AC41" s="16"/>
    </row>
    <row r="42" spans="1:29" ht="40" customHeight="1">
      <c r="A42" s="15"/>
      <c r="B42" s="19"/>
      <c r="C42" s="20"/>
      <c r="D42" s="15"/>
      <c r="E42" s="21"/>
      <c r="F42" s="16"/>
      <c r="G42" s="22" t="str">
        <f t="shared" si="6"/>
        <v>¨</v>
      </c>
      <c r="H42" s="23"/>
      <c r="I42" s="15"/>
      <c r="J42" s="24"/>
      <c r="K42" s="25"/>
      <c r="L42" s="26"/>
      <c r="M42" s="16"/>
      <c r="N42" s="27"/>
      <c r="O42" s="16"/>
      <c r="P42" s="28"/>
      <c r="Q42" s="29"/>
      <c r="R42" s="30" t="str">
        <f t="shared" si="7"/>
        <v/>
      </c>
      <c r="S42" s="17"/>
      <c r="T42" s="31"/>
      <c r="U42" s="32"/>
      <c r="V42" s="17"/>
      <c r="W42" s="33"/>
      <c r="X42" s="16"/>
      <c r="Y42" s="34" t="str">
        <f t="shared" si="8"/>
        <v>¨</v>
      </c>
      <c r="Z42" s="15"/>
      <c r="AA42" s="35" t="str">
        <f t="shared" si="9"/>
        <v>Err: Missing Brand</v>
      </c>
      <c r="AB42" s="36">
        <f t="shared" si="5"/>
        <v>18</v>
      </c>
      <c r="AC42" s="16"/>
    </row>
    <row r="43" spans="1:29" ht="40" customHeight="1">
      <c r="A43" s="15"/>
      <c r="B43" s="19"/>
      <c r="C43" s="20"/>
      <c r="D43" s="15"/>
      <c r="E43" s="21"/>
      <c r="F43" s="16"/>
      <c r="G43" s="22" t="str">
        <f t="shared" si="6"/>
        <v>¨</v>
      </c>
      <c r="H43" s="23"/>
      <c r="I43" s="15"/>
      <c r="J43" s="24"/>
      <c r="K43" s="25"/>
      <c r="L43" s="26"/>
      <c r="M43" s="16"/>
      <c r="N43" s="27"/>
      <c r="O43" s="16"/>
      <c r="P43" s="28"/>
      <c r="Q43" s="29"/>
      <c r="R43" s="30" t="str">
        <f t="shared" si="7"/>
        <v/>
      </c>
      <c r="S43" s="17"/>
      <c r="T43" s="31"/>
      <c r="U43" s="32"/>
      <c r="V43" s="17"/>
      <c r="W43" s="33"/>
      <c r="X43" s="16"/>
      <c r="Y43" s="34" t="str">
        <f t="shared" si="8"/>
        <v>¨</v>
      </c>
      <c r="Z43" s="15"/>
      <c r="AA43" s="35" t="str">
        <f t="shared" si="9"/>
        <v>Err: Missing Brand</v>
      </c>
      <c r="AB43" s="36">
        <f t="shared" si="5"/>
        <v>18</v>
      </c>
      <c r="AC43" s="16"/>
    </row>
    <row r="44" spans="1:29" ht="40" customHeight="1">
      <c r="A44" s="15"/>
      <c r="B44" s="19"/>
      <c r="C44" s="20"/>
      <c r="D44" s="15"/>
      <c r="E44" s="21"/>
      <c r="F44" s="16"/>
      <c r="G44" s="22" t="str">
        <f t="shared" si="6"/>
        <v>¨</v>
      </c>
      <c r="H44" s="23"/>
      <c r="I44" s="15"/>
      <c r="J44" s="24"/>
      <c r="K44" s="25"/>
      <c r="L44" s="26"/>
      <c r="M44" s="16"/>
      <c r="N44" s="27"/>
      <c r="O44" s="16"/>
      <c r="P44" s="28"/>
      <c r="Q44" s="29"/>
      <c r="R44" s="30" t="str">
        <f t="shared" si="7"/>
        <v/>
      </c>
      <c r="S44" s="17"/>
      <c r="T44" s="31"/>
      <c r="U44" s="32"/>
      <c r="V44" s="17"/>
      <c r="W44" s="33"/>
      <c r="X44" s="16"/>
      <c r="Y44" s="34" t="str">
        <f t="shared" si="8"/>
        <v>¨</v>
      </c>
      <c r="Z44" s="15"/>
      <c r="AA44" s="35" t="str">
        <f t="shared" si="9"/>
        <v>Err: Missing Brand</v>
      </c>
      <c r="AB44" s="36">
        <f t="shared" si="5"/>
        <v>18</v>
      </c>
      <c r="AC44" s="16"/>
    </row>
    <row r="45" spans="1:29" ht="40" customHeight="1">
      <c r="A45" s="15"/>
      <c r="B45" s="19"/>
      <c r="C45" s="20"/>
      <c r="D45" s="15"/>
      <c r="E45" s="21"/>
      <c r="F45" s="16"/>
      <c r="G45" s="22" t="str">
        <f t="shared" si="6"/>
        <v>¨</v>
      </c>
      <c r="H45" s="23"/>
      <c r="I45" s="15"/>
      <c r="J45" s="24"/>
      <c r="K45" s="25"/>
      <c r="L45" s="26"/>
      <c r="M45" s="16"/>
      <c r="N45" s="27"/>
      <c r="O45" s="16"/>
      <c r="P45" s="28"/>
      <c r="Q45" s="29"/>
      <c r="R45" s="30" t="str">
        <f t="shared" si="7"/>
        <v/>
      </c>
      <c r="S45" s="17"/>
      <c r="T45" s="31"/>
      <c r="U45" s="32"/>
      <c r="V45" s="17"/>
      <c r="W45" s="33"/>
      <c r="X45" s="16"/>
      <c r="Y45" s="34" t="str">
        <f t="shared" si="8"/>
        <v>¨</v>
      </c>
      <c r="Z45" s="15"/>
      <c r="AA45" s="35" t="str">
        <f t="shared" si="9"/>
        <v>Err: Missing Brand</v>
      </c>
      <c r="AB45" s="36">
        <f t="shared" ref="AB45:AB117" si="10">LEN(AA45)</f>
        <v>18</v>
      </c>
      <c r="AC45" s="16"/>
    </row>
    <row r="46" spans="1:29" ht="40" customHeight="1">
      <c r="A46" s="15"/>
      <c r="B46" s="19"/>
      <c r="C46" s="20"/>
      <c r="D46" s="15"/>
      <c r="E46" s="21"/>
      <c r="F46" s="16"/>
      <c r="G46" s="22" t="str">
        <f t="shared" si="6"/>
        <v>¨</v>
      </c>
      <c r="H46" s="23"/>
      <c r="I46" s="15"/>
      <c r="J46" s="24"/>
      <c r="K46" s="25"/>
      <c r="L46" s="26"/>
      <c r="M46" s="16"/>
      <c r="N46" s="27"/>
      <c r="O46" s="16"/>
      <c r="P46" s="28"/>
      <c r="Q46" s="29"/>
      <c r="R46" s="30" t="str">
        <f t="shared" si="7"/>
        <v/>
      </c>
      <c r="S46" s="17"/>
      <c r="T46" s="31"/>
      <c r="U46" s="32"/>
      <c r="V46" s="17"/>
      <c r="W46" s="33"/>
      <c r="X46" s="16"/>
      <c r="Y46" s="34" t="str">
        <f t="shared" si="8"/>
        <v>¨</v>
      </c>
      <c r="Z46" s="15"/>
      <c r="AA46" s="35" t="str">
        <f t="shared" si="9"/>
        <v>Err: Missing Brand</v>
      </c>
      <c r="AB46" s="36">
        <f t="shared" si="10"/>
        <v>18</v>
      </c>
      <c r="AC46" s="16"/>
    </row>
    <row r="47" spans="1:29" ht="40" customHeight="1">
      <c r="A47" s="15"/>
      <c r="B47" s="19"/>
      <c r="C47" s="20"/>
      <c r="D47" s="15"/>
      <c r="E47" s="21"/>
      <c r="F47" s="16"/>
      <c r="G47" s="22" t="str">
        <f t="shared" si="6"/>
        <v>¨</v>
      </c>
      <c r="H47" s="23"/>
      <c r="I47" s="15"/>
      <c r="J47" s="24"/>
      <c r="K47" s="25"/>
      <c r="L47" s="26"/>
      <c r="M47" s="16"/>
      <c r="N47" s="27"/>
      <c r="O47" s="16"/>
      <c r="P47" s="28"/>
      <c r="Q47" s="29"/>
      <c r="R47" s="30" t="str">
        <f t="shared" si="7"/>
        <v/>
      </c>
      <c r="S47" s="17"/>
      <c r="T47" s="31"/>
      <c r="U47" s="32"/>
      <c r="V47" s="17"/>
      <c r="W47" s="33"/>
      <c r="X47" s="16"/>
      <c r="Y47" s="34" t="str">
        <f t="shared" si="8"/>
        <v>¨</v>
      </c>
      <c r="Z47" s="15"/>
      <c r="AA47" s="35" t="str">
        <f t="shared" si="9"/>
        <v>Err: Missing Brand</v>
      </c>
      <c r="AB47" s="36">
        <f t="shared" si="10"/>
        <v>18</v>
      </c>
      <c r="AC47" s="16"/>
    </row>
    <row r="48" spans="1:29" ht="40" customHeight="1">
      <c r="A48" s="15"/>
      <c r="B48" s="19"/>
      <c r="C48" s="20"/>
      <c r="D48" s="15"/>
      <c r="E48" s="21"/>
      <c r="F48" s="16"/>
      <c r="G48" s="22" t="str">
        <f t="shared" si="6"/>
        <v>¨</v>
      </c>
      <c r="H48" s="23"/>
      <c r="I48" s="15"/>
      <c r="J48" s="24"/>
      <c r="K48" s="25"/>
      <c r="L48" s="26"/>
      <c r="M48" s="16"/>
      <c r="N48" s="27"/>
      <c r="O48" s="16"/>
      <c r="P48" s="28"/>
      <c r="Q48" s="29"/>
      <c r="R48" s="30" t="str">
        <f t="shared" si="7"/>
        <v/>
      </c>
      <c r="S48" s="17"/>
      <c r="T48" s="31"/>
      <c r="U48" s="32"/>
      <c r="V48" s="17"/>
      <c r="W48" s="33"/>
      <c r="X48" s="16"/>
      <c r="Y48" s="34" t="str">
        <f t="shared" si="8"/>
        <v>¨</v>
      </c>
      <c r="Z48" s="15"/>
      <c r="AA48" s="35" t="str">
        <f t="shared" si="9"/>
        <v>Err: Missing Brand</v>
      </c>
      <c r="AB48" s="36">
        <f t="shared" si="10"/>
        <v>18</v>
      </c>
      <c r="AC48" s="16"/>
    </row>
    <row r="49" spans="1:29" ht="40" customHeight="1">
      <c r="A49" s="15"/>
      <c r="B49" s="19"/>
      <c r="C49" s="20"/>
      <c r="D49" s="15"/>
      <c r="E49" s="21"/>
      <c r="F49" s="16"/>
      <c r="G49" s="22" t="str">
        <f t="shared" si="6"/>
        <v>¨</v>
      </c>
      <c r="H49" s="23"/>
      <c r="I49" s="15"/>
      <c r="J49" s="24"/>
      <c r="K49" s="25"/>
      <c r="L49" s="26"/>
      <c r="M49" s="16"/>
      <c r="N49" s="27"/>
      <c r="O49" s="16"/>
      <c r="P49" s="28"/>
      <c r="Q49" s="29"/>
      <c r="R49" s="30" t="str">
        <f t="shared" si="7"/>
        <v/>
      </c>
      <c r="S49" s="17"/>
      <c r="T49" s="31"/>
      <c r="U49" s="32"/>
      <c r="V49" s="17"/>
      <c r="W49" s="33"/>
      <c r="X49" s="16"/>
      <c r="Y49" s="34" t="str">
        <f t="shared" si="8"/>
        <v>¨</v>
      </c>
      <c r="Z49" s="15"/>
      <c r="AA49" s="35" t="str">
        <f t="shared" si="9"/>
        <v>Err: Missing Brand</v>
      </c>
      <c r="AB49" s="36">
        <f t="shared" si="10"/>
        <v>18</v>
      </c>
      <c r="AC49" s="16"/>
    </row>
    <row r="50" spans="1:29" ht="40" customHeight="1">
      <c r="A50" s="15"/>
      <c r="B50" s="19"/>
      <c r="C50" s="20"/>
      <c r="D50" s="15"/>
      <c r="E50" s="21"/>
      <c r="F50" s="16"/>
      <c r="G50" s="22" t="str">
        <f t="shared" si="6"/>
        <v>¨</v>
      </c>
      <c r="H50" s="23"/>
      <c r="I50" s="15"/>
      <c r="J50" s="24"/>
      <c r="K50" s="25"/>
      <c r="L50" s="26"/>
      <c r="M50" s="16"/>
      <c r="N50" s="27"/>
      <c r="O50" s="16"/>
      <c r="P50" s="28"/>
      <c r="Q50" s="29"/>
      <c r="R50" s="30" t="str">
        <f t="shared" si="7"/>
        <v/>
      </c>
      <c r="S50" s="17"/>
      <c r="T50" s="31"/>
      <c r="U50" s="32"/>
      <c r="V50" s="17"/>
      <c r="W50" s="33"/>
      <c r="X50" s="16"/>
      <c r="Y50" s="34" t="str">
        <f t="shared" si="8"/>
        <v>¨</v>
      </c>
      <c r="Z50" s="15"/>
      <c r="AA50" s="35" t="str">
        <f t="shared" si="9"/>
        <v>Err: Missing Brand</v>
      </c>
      <c r="AB50" s="36">
        <f t="shared" si="10"/>
        <v>18</v>
      </c>
      <c r="AC50" s="16"/>
    </row>
    <row r="51" spans="1:29" ht="40" customHeight="1">
      <c r="A51" s="15"/>
      <c r="B51" s="19"/>
      <c r="C51" s="20"/>
      <c r="D51" s="15"/>
      <c r="E51" s="21"/>
      <c r="F51" s="16"/>
      <c r="G51" s="22" t="str">
        <f t="shared" si="6"/>
        <v>¨</v>
      </c>
      <c r="H51" s="23"/>
      <c r="I51" s="15"/>
      <c r="J51" s="24"/>
      <c r="K51" s="25"/>
      <c r="L51" s="26"/>
      <c r="M51" s="16"/>
      <c r="N51" s="27"/>
      <c r="O51" s="16"/>
      <c r="P51" s="28"/>
      <c r="Q51" s="29"/>
      <c r="R51" s="30" t="str">
        <f t="shared" si="7"/>
        <v/>
      </c>
      <c r="S51" s="17"/>
      <c r="T51" s="31"/>
      <c r="U51" s="32"/>
      <c r="V51" s="17"/>
      <c r="W51" s="33"/>
      <c r="X51" s="16"/>
      <c r="Y51" s="34" t="str">
        <f t="shared" si="8"/>
        <v>¨</v>
      </c>
      <c r="Z51" s="15"/>
      <c r="AA51" s="35" t="str">
        <f t="shared" si="9"/>
        <v>Err: Missing Brand</v>
      </c>
      <c r="AB51" s="36">
        <f t="shared" si="10"/>
        <v>18</v>
      </c>
      <c r="AC51" s="16"/>
    </row>
    <row r="52" spans="1:29" ht="40" customHeight="1">
      <c r="A52" s="15"/>
      <c r="B52" s="19"/>
      <c r="C52" s="20"/>
      <c r="D52" s="15"/>
      <c r="E52" s="21"/>
      <c r="F52" s="16"/>
      <c r="G52" s="22" t="str">
        <f t="shared" si="6"/>
        <v>¨</v>
      </c>
      <c r="H52" s="23"/>
      <c r="I52" s="15"/>
      <c r="J52" s="24"/>
      <c r="K52" s="25"/>
      <c r="L52" s="26"/>
      <c r="M52" s="16"/>
      <c r="N52" s="27"/>
      <c r="O52" s="16"/>
      <c r="P52" s="28"/>
      <c r="Q52" s="29"/>
      <c r="R52" s="30" t="str">
        <f t="shared" si="7"/>
        <v/>
      </c>
      <c r="S52" s="17"/>
      <c r="T52" s="31"/>
      <c r="U52" s="32"/>
      <c r="V52" s="17"/>
      <c r="W52" s="33"/>
      <c r="X52" s="16"/>
      <c r="Y52" s="34" t="str">
        <f t="shared" si="8"/>
        <v>¨</v>
      </c>
      <c r="Z52" s="15"/>
      <c r="AA52" s="35" t="str">
        <f t="shared" si="9"/>
        <v>Err: Missing Brand</v>
      </c>
      <c r="AB52" s="36">
        <f t="shared" si="10"/>
        <v>18</v>
      </c>
      <c r="AC52" s="16"/>
    </row>
    <row r="53" spans="1:29" ht="40" customHeight="1">
      <c r="A53" s="15"/>
      <c r="B53" s="19"/>
      <c r="C53" s="20"/>
      <c r="D53" s="15"/>
      <c r="E53" s="21"/>
      <c r="F53" s="16"/>
      <c r="G53" s="22" t="str">
        <f t="shared" si="6"/>
        <v>¨</v>
      </c>
      <c r="H53" s="23"/>
      <c r="I53" s="15"/>
      <c r="J53" s="24"/>
      <c r="K53" s="25"/>
      <c r="L53" s="26"/>
      <c r="M53" s="16"/>
      <c r="N53" s="27"/>
      <c r="O53" s="16"/>
      <c r="P53" s="28"/>
      <c r="Q53" s="29"/>
      <c r="R53" s="30" t="str">
        <f t="shared" si="7"/>
        <v/>
      </c>
      <c r="S53" s="17"/>
      <c r="T53" s="31"/>
      <c r="U53" s="32"/>
      <c r="V53" s="17"/>
      <c r="W53" s="33"/>
      <c r="X53" s="16"/>
      <c r="Y53" s="34" t="str">
        <f t="shared" si="8"/>
        <v>¨</v>
      </c>
      <c r="Z53" s="15"/>
      <c r="AA53" s="35" t="str">
        <f t="shared" si="9"/>
        <v>Err: Missing Brand</v>
      </c>
      <c r="AB53" s="36">
        <f t="shared" si="10"/>
        <v>18</v>
      </c>
      <c r="AC53" s="16"/>
    </row>
    <row r="54" spans="1:29" ht="40" customHeight="1">
      <c r="A54" s="15"/>
      <c r="B54" s="19"/>
      <c r="C54" s="20"/>
      <c r="D54" s="15"/>
      <c r="E54" s="21"/>
      <c r="F54" s="16"/>
      <c r="G54" s="22" t="str">
        <f t="shared" si="6"/>
        <v>¨</v>
      </c>
      <c r="H54" s="23"/>
      <c r="I54" s="15"/>
      <c r="J54" s="24"/>
      <c r="K54" s="25"/>
      <c r="L54" s="26"/>
      <c r="M54" s="16"/>
      <c r="N54" s="27"/>
      <c r="O54" s="16"/>
      <c r="P54" s="28"/>
      <c r="Q54" s="29"/>
      <c r="R54" s="30" t="str">
        <f t="shared" si="7"/>
        <v/>
      </c>
      <c r="S54" s="17"/>
      <c r="T54" s="31"/>
      <c r="U54" s="32"/>
      <c r="V54" s="17"/>
      <c r="W54" s="33"/>
      <c r="X54" s="16"/>
      <c r="Y54" s="34" t="str">
        <f t="shared" si="8"/>
        <v>¨</v>
      </c>
      <c r="Z54" s="15"/>
      <c r="AA54" s="35" t="str">
        <f t="shared" si="9"/>
        <v>Err: Missing Brand</v>
      </c>
      <c r="AB54" s="36">
        <f t="shared" si="10"/>
        <v>18</v>
      </c>
      <c r="AC54" s="16"/>
    </row>
    <row r="55" spans="1:29" ht="40" customHeight="1">
      <c r="A55" s="15"/>
      <c r="B55" s="19"/>
      <c r="C55" s="20"/>
      <c r="D55" s="15"/>
      <c r="E55" s="21"/>
      <c r="F55" s="16"/>
      <c r="G55" s="22" t="str">
        <f t="shared" si="6"/>
        <v>¨</v>
      </c>
      <c r="H55" s="23"/>
      <c r="I55" s="15"/>
      <c r="J55" s="24"/>
      <c r="K55" s="25"/>
      <c r="L55" s="26"/>
      <c r="M55" s="16"/>
      <c r="N55" s="27"/>
      <c r="O55" s="16"/>
      <c r="P55" s="28"/>
      <c r="Q55" s="29"/>
      <c r="R55" s="30" t="str">
        <f t="shared" si="7"/>
        <v/>
      </c>
      <c r="S55" s="17"/>
      <c r="T55" s="31"/>
      <c r="U55" s="32"/>
      <c r="V55" s="17"/>
      <c r="W55" s="33"/>
      <c r="X55" s="16"/>
      <c r="Y55" s="34" t="str">
        <f t="shared" si="8"/>
        <v>¨</v>
      </c>
      <c r="Z55" s="15"/>
      <c r="AA55" s="35" t="str">
        <f t="shared" si="9"/>
        <v>Err: Missing Brand</v>
      </c>
      <c r="AB55" s="36">
        <f t="shared" si="10"/>
        <v>18</v>
      </c>
      <c r="AC55" s="16"/>
    </row>
    <row r="56" spans="1:29" ht="40" customHeight="1">
      <c r="A56" s="15"/>
      <c r="B56" s="19"/>
      <c r="C56" s="20"/>
      <c r="D56" s="15"/>
      <c r="E56" s="21"/>
      <c r="F56" s="16"/>
      <c r="G56" s="22" t="str">
        <f t="shared" si="6"/>
        <v>¨</v>
      </c>
      <c r="H56" s="23"/>
      <c r="I56" s="15"/>
      <c r="J56" s="24"/>
      <c r="K56" s="25"/>
      <c r="L56" s="26"/>
      <c r="M56" s="16"/>
      <c r="N56" s="27"/>
      <c r="O56" s="16"/>
      <c r="P56" s="28"/>
      <c r="Q56" s="29"/>
      <c r="R56" s="30" t="str">
        <f t="shared" si="7"/>
        <v/>
      </c>
      <c r="S56" s="17"/>
      <c r="T56" s="31"/>
      <c r="U56" s="32"/>
      <c r="V56" s="17"/>
      <c r="W56" s="33"/>
      <c r="X56" s="16"/>
      <c r="Y56" s="34" t="str">
        <f t="shared" si="8"/>
        <v>¨</v>
      </c>
      <c r="Z56" s="15"/>
      <c r="AA56" s="35" t="str">
        <f t="shared" si="9"/>
        <v>Err: Missing Brand</v>
      </c>
      <c r="AB56" s="36">
        <f t="shared" si="10"/>
        <v>18</v>
      </c>
      <c r="AC56" s="16"/>
    </row>
    <row r="57" spans="1:29" ht="40" customHeight="1">
      <c r="A57" s="15"/>
      <c r="B57" s="19"/>
      <c r="C57" s="20"/>
      <c r="D57" s="15"/>
      <c r="E57" s="21"/>
      <c r="F57" s="16"/>
      <c r="G57" s="22" t="str">
        <f t="shared" si="6"/>
        <v>¨</v>
      </c>
      <c r="H57" s="23"/>
      <c r="I57" s="15"/>
      <c r="J57" s="24"/>
      <c r="K57" s="25"/>
      <c r="L57" s="26"/>
      <c r="M57" s="16"/>
      <c r="N57" s="27"/>
      <c r="O57" s="16"/>
      <c r="P57" s="28"/>
      <c r="Q57" s="29"/>
      <c r="R57" s="30" t="str">
        <f t="shared" si="7"/>
        <v/>
      </c>
      <c r="S57" s="17"/>
      <c r="T57" s="31"/>
      <c r="U57" s="32"/>
      <c r="V57" s="17"/>
      <c r="W57" s="33"/>
      <c r="X57" s="16"/>
      <c r="Y57" s="34" t="str">
        <f t="shared" si="8"/>
        <v>¨</v>
      </c>
      <c r="Z57" s="15"/>
      <c r="AA57" s="35" t="str">
        <f t="shared" si="9"/>
        <v>Err: Missing Brand</v>
      </c>
      <c r="AB57" s="36">
        <f t="shared" si="10"/>
        <v>18</v>
      </c>
      <c r="AC57" s="16"/>
    </row>
    <row r="58" spans="1:29" ht="40" customHeight="1">
      <c r="A58" s="15"/>
      <c r="B58" s="19"/>
      <c r="C58" s="20"/>
      <c r="D58" s="15"/>
      <c r="E58" s="21"/>
      <c r="F58" s="16"/>
      <c r="G58" s="22" t="str">
        <f t="shared" si="6"/>
        <v>¨</v>
      </c>
      <c r="H58" s="23"/>
      <c r="I58" s="15"/>
      <c r="J58" s="24"/>
      <c r="K58" s="25"/>
      <c r="L58" s="26"/>
      <c r="M58" s="16"/>
      <c r="N58" s="27"/>
      <c r="O58" s="16"/>
      <c r="P58" s="28"/>
      <c r="Q58" s="29"/>
      <c r="R58" s="30" t="str">
        <f t="shared" si="7"/>
        <v/>
      </c>
      <c r="S58" s="17"/>
      <c r="T58" s="31"/>
      <c r="U58" s="32"/>
      <c r="V58" s="17"/>
      <c r="W58" s="33"/>
      <c r="X58" s="16"/>
      <c r="Y58" s="34" t="str">
        <f t="shared" si="8"/>
        <v>¨</v>
      </c>
      <c r="Z58" s="15"/>
      <c r="AA58" s="35" t="str">
        <f t="shared" si="9"/>
        <v>Err: Missing Brand</v>
      </c>
      <c r="AB58" s="36">
        <f t="shared" si="10"/>
        <v>18</v>
      </c>
      <c r="AC58" s="16"/>
    </row>
    <row r="59" spans="1:29" ht="40" customHeight="1">
      <c r="A59" s="15"/>
      <c r="B59" s="19"/>
      <c r="C59" s="20"/>
      <c r="D59" s="15"/>
      <c r="E59" s="21"/>
      <c r="F59" s="16"/>
      <c r="G59" s="22" t="str">
        <f t="shared" si="6"/>
        <v>¨</v>
      </c>
      <c r="H59" s="23"/>
      <c r="I59" s="15"/>
      <c r="J59" s="24"/>
      <c r="K59" s="25"/>
      <c r="L59" s="26"/>
      <c r="M59" s="16"/>
      <c r="N59" s="27"/>
      <c r="O59" s="16"/>
      <c r="P59" s="28"/>
      <c r="Q59" s="29"/>
      <c r="R59" s="30" t="str">
        <f t="shared" si="7"/>
        <v/>
      </c>
      <c r="S59" s="17"/>
      <c r="T59" s="31"/>
      <c r="U59" s="32"/>
      <c r="V59" s="17"/>
      <c r="W59" s="33"/>
      <c r="X59" s="16"/>
      <c r="Y59" s="34" t="str">
        <f t="shared" si="8"/>
        <v>¨</v>
      </c>
      <c r="Z59" s="15"/>
      <c r="AA59" s="35" t="str">
        <f t="shared" si="9"/>
        <v>Err: Missing Brand</v>
      </c>
      <c r="AB59" s="36">
        <f t="shared" si="10"/>
        <v>18</v>
      </c>
      <c r="AC59" s="16"/>
    </row>
    <row r="60" spans="1:29" ht="40" customHeight="1">
      <c r="A60" s="15"/>
      <c r="B60" s="19"/>
      <c r="C60" s="20"/>
      <c r="D60" s="15"/>
      <c r="E60" s="21"/>
      <c r="F60" s="16"/>
      <c r="G60" s="22" t="str">
        <f t="shared" si="6"/>
        <v>¨</v>
      </c>
      <c r="H60" s="23"/>
      <c r="I60" s="15"/>
      <c r="J60" s="24"/>
      <c r="K60" s="25"/>
      <c r="L60" s="26"/>
      <c r="M60" s="16"/>
      <c r="N60" s="27"/>
      <c r="O60" s="16"/>
      <c r="P60" s="28"/>
      <c r="Q60" s="29"/>
      <c r="R60" s="30" t="str">
        <f t="shared" si="7"/>
        <v/>
      </c>
      <c r="S60" s="17"/>
      <c r="T60" s="31"/>
      <c r="U60" s="32"/>
      <c r="V60" s="17"/>
      <c r="W60" s="33"/>
      <c r="X60" s="16"/>
      <c r="Y60" s="34" t="str">
        <f t="shared" si="8"/>
        <v>¨</v>
      </c>
      <c r="Z60" s="15"/>
      <c r="AA60" s="35" t="str">
        <f t="shared" si="9"/>
        <v>Err: Missing Brand</v>
      </c>
      <c r="AB60" s="36">
        <f t="shared" si="10"/>
        <v>18</v>
      </c>
      <c r="AC60" s="16"/>
    </row>
    <row r="61" spans="1:29" ht="40" customHeight="1">
      <c r="A61" s="15"/>
      <c r="B61" s="19"/>
      <c r="C61" s="20"/>
      <c r="D61" s="15"/>
      <c r="E61" s="21"/>
      <c r="F61" s="16"/>
      <c r="G61" s="22" t="str">
        <f t="shared" si="6"/>
        <v>¨</v>
      </c>
      <c r="H61" s="23"/>
      <c r="I61" s="15"/>
      <c r="J61" s="24"/>
      <c r="K61" s="25"/>
      <c r="L61" s="26"/>
      <c r="M61" s="16"/>
      <c r="N61" s="27"/>
      <c r="O61" s="16"/>
      <c r="P61" s="28"/>
      <c r="Q61" s="29"/>
      <c r="R61" s="30" t="str">
        <f t="shared" si="7"/>
        <v/>
      </c>
      <c r="S61" s="17"/>
      <c r="T61" s="31"/>
      <c r="U61" s="32"/>
      <c r="V61" s="17"/>
      <c r="W61" s="33"/>
      <c r="X61" s="16"/>
      <c r="Y61" s="34" t="str">
        <f t="shared" si="8"/>
        <v>¨</v>
      </c>
      <c r="Z61" s="15"/>
      <c r="AA61" s="35" t="str">
        <f t="shared" si="9"/>
        <v>Err: Missing Brand</v>
      </c>
      <c r="AB61" s="36">
        <f t="shared" si="10"/>
        <v>18</v>
      </c>
      <c r="AC61" s="16"/>
    </row>
    <row r="62" spans="1:29" ht="40" customHeight="1">
      <c r="A62" s="15"/>
      <c r="B62" s="19"/>
      <c r="C62" s="20"/>
      <c r="D62" s="15"/>
      <c r="E62" s="21"/>
      <c r="F62" s="16"/>
      <c r="G62" s="22" t="str">
        <f t="shared" ref="G62:G117" si="11">"¨"</f>
        <v>¨</v>
      </c>
      <c r="H62" s="23"/>
      <c r="I62" s="15"/>
      <c r="J62" s="24"/>
      <c r="K62" s="25"/>
      <c r="L62" s="26"/>
      <c r="M62" s="16"/>
      <c r="N62" s="27"/>
      <c r="O62" s="16"/>
      <c r="P62" s="28"/>
      <c r="Q62" s="29"/>
      <c r="R62" s="30" t="str">
        <f t="shared" si="7"/>
        <v/>
      </c>
      <c r="S62" s="17"/>
      <c r="T62" s="31"/>
      <c r="U62" s="32"/>
      <c r="V62" s="17"/>
      <c r="W62" s="33"/>
      <c r="X62" s="16"/>
      <c r="Y62" s="34" t="str">
        <f t="shared" ref="Y62:Y117" si="12">"¨"</f>
        <v>¨</v>
      </c>
      <c r="Z62" s="15"/>
      <c r="AA62" s="35" t="str">
        <f t="shared" ref="AA62:AA117" si="13">IF(K62="","Err: Missing Brand",IF(L62="","Err: Missing Part Num",IF(LEN(CONCATENATE(K62," - (",L62,")"))&gt;30,CONCATENATE(LEFT(K62,30-LEN(L62)-5)," - (",L62,")"),CONCATENATE(K62," - (",L62,")"))))</f>
        <v>Err: Missing Brand</v>
      </c>
      <c r="AB62" s="36">
        <f t="shared" si="10"/>
        <v>18</v>
      </c>
      <c r="AC62" s="16"/>
    </row>
    <row r="63" spans="1:29" ht="40" customHeight="1">
      <c r="A63" s="15"/>
      <c r="B63" s="19"/>
      <c r="C63" s="20"/>
      <c r="D63" s="15"/>
      <c r="E63" s="21"/>
      <c r="F63" s="16"/>
      <c r="G63" s="22" t="str">
        <f t="shared" si="11"/>
        <v>¨</v>
      </c>
      <c r="H63" s="23"/>
      <c r="I63" s="15"/>
      <c r="J63" s="24"/>
      <c r="K63" s="25"/>
      <c r="L63" s="26"/>
      <c r="M63" s="16"/>
      <c r="N63" s="27"/>
      <c r="O63" s="16"/>
      <c r="P63" s="28"/>
      <c r="Q63" s="29"/>
      <c r="R63" s="30" t="str">
        <f t="shared" si="7"/>
        <v/>
      </c>
      <c r="S63" s="17"/>
      <c r="T63" s="31"/>
      <c r="U63" s="32"/>
      <c r="V63" s="17"/>
      <c r="W63" s="33"/>
      <c r="X63" s="16"/>
      <c r="Y63" s="34" t="str">
        <f t="shared" si="12"/>
        <v>¨</v>
      </c>
      <c r="Z63" s="15"/>
      <c r="AA63" s="35" t="str">
        <f t="shared" si="13"/>
        <v>Err: Missing Brand</v>
      </c>
      <c r="AB63" s="36">
        <f t="shared" si="10"/>
        <v>18</v>
      </c>
      <c r="AC63" s="16"/>
    </row>
    <row r="64" spans="1:29" ht="40" customHeight="1">
      <c r="A64" s="15"/>
      <c r="B64" s="19"/>
      <c r="C64" s="20"/>
      <c r="D64" s="15"/>
      <c r="E64" s="21"/>
      <c r="F64" s="16"/>
      <c r="G64" s="22" t="str">
        <f t="shared" ref="G64:G90" si="14">"¨"</f>
        <v>¨</v>
      </c>
      <c r="H64" s="23"/>
      <c r="I64" s="15"/>
      <c r="J64" s="24"/>
      <c r="K64" s="25"/>
      <c r="L64" s="26"/>
      <c r="M64" s="16"/>
      <c r="N64" s="27"/>
      <c r="O64" s="16"/>
      <c r="P64" s="28"/>
      <c r="Q64" s="29"/>
      <c r="R64" s="30" t="str">
        <f t="shared" ref="R64:R90" si="15">IF(P64="","",P64+Q64)</f>
        <v/>
      </c>
      <c r="S64" s="17"/>
      <c r="T64" s="31"/>
      <c r="U64" s="32"/>
      <c r="V64" s="17"/>
      <c r="W64" s="33"/>
      <c r="X64" s="16"/>
      <c r="Y64" s="34" t="str">
        <f t="shared" ref="Y64:Y90" si="16">"¨"</f>
        <v>¨</v>
      </c>
      <c r="Z64" s="15"/>
      <c r="AA64" s="35" t="str">
        <f t="shared" ref="AA64:AA90" si="17">IF(K64="","Err: Missing Brand",IF(L64="","Err: Missing Part Num",IF(LEN(CONCATENATE(K64," - (",L64,")"))&gt;30,CONCATENATE(LEFT(K64,30-LEN(L64)-5)," - (",L64,")"),CONCATENATE(K64," - (",L64,")"))))</f>
        <v>Err: Missing Brand</v>
      </c>
      <c r="AB64" s="36">
        <f t="shared" ref="AB64:AB90" si="18">LEN(AA64)</f>
        <v>18</v>
      </c>
      <c r="AC64" s="16"/>
    </row>
    <row r="65" spans="1:29" ht="40" customHeight="1">
      <c r="A65" s="15"/>
      <c r="B65" s="19"/>
      <c r="C65" s="20"/>
      <c r="D65" s="15"/>
      <c r="E65" s="21"/>
      <c r="F65" s="16"/>
      <c r="G65" s="22" t="str">
        <f t="shared" si="14"/>
        <v>¨</v>
      </c>
      <c r="H65" s="23"/>
      <c r="I65" s="15"/>
      <c r="J65" s="24"/>
      <c r="K65" s="25"/>
      <c r="L65" s="26"/>
      <c r="M65" s="16"/>
      <c r="N65" s="27"/>
      <c r="O65" s="16"/>
      <c r="P65" s="28"/>
      <c r="Q65" s="29"/>
      <c r="R65" s="30" t="str">
        <f t="shared" si="15"/>
        <v/>
      </c>
      <c r="S65" s="17"/>
      <c r="T65" s="31"/>
      <c r="U65" s="32"/>
      <c r="V65" s="17"/>
      <c r="W65" s="33"/>
      <c r="X65" s="16"/>
      <c r="Y65" s="34" t="str">
        <f t="shared" si="16"/>
        <v>¨</v>
      </c>
      <c r="Z65" s="15"/>
      <c r="AA65" s="35" t="str">
        <f t="shared" si="17"/>
        <v>Err: Missing Brand</v>
      </c>
      <c r="AB65" s="36">
        <f t="shared" si="18"/>
        <v>18</v>
      </c>
      <c r="AC65" s="16"/>
    </row>
    <row r="66" spans="1:29" ht="40" customHeight="1">
      <c r="A66" s="15"/>
      <c r="B66" s="19"/>
      <c r="C66" s="20"/>
      <c r="D66" s="15"/>
      <c r="E66" s="21"/>
      <c r="F66" s="16"/>
      <c r="G66" s="22" t="str">
        <f t="shared" si="14"/>
        <v>¨</v>
      </c>
      <c r="H66" s="23"/>
      <c r="I66" s="15"/>
      <c r="J66" s="24"/>
      <c r="K66" s="25"/>
      <c r="L66" s="26"/>
      <c r="M66" s="16"/>
      <c r="N66" s="27"/>
      <c r="O66" s="16"/>
      <c r="P66" s="28"/>
      <c r="Q66" s="29"/>
      <c r="R66" s="30" t="str">
        <f t="shared" si="15"/>
        <v/>
      </c>
      <c r="S66" s="17"/>
      <c r="T66" s="31"/>
      <c r="U66" s="32"/>
      <c r="V66" s="17"/>
      <c r="W66" s="33"/>
      <c r="X66" s="16"/>
      <c r="Y66" s="34" t="str">
        <f t="shared" si="16"/>
        <v>¨</v>
      </c>
      <c r="Z66" s="15"/>
      <c r="AA66" s="35" t="str">
        <f t="shared" si="17"/>
        <v>Err: Missing Brand</v>
      </c>
      <c r="AB66" s="36">
        <f t="shared" si="18"/>
        <v>18</v>
      </c>
      <c r="AC66" s="16"/>
    </row>
    <row r="67" spans="1:29" ht="40" customHeight="1">
      <c r="A67" s="15"/>
      <c r="B67" s="19"/>
      <c r="C67" s="20"/>
      <c r="D67" s="15"/>
      <c r="E67" s="21"/>
      <c r="F67" s="16"/>
      <c r="G67" s="22" t="str">
        <f t="shared" si="14"/>
        <v>¨</v>
      </c>
      <c r="H67" s="23"/>
      <c r="I67" s="15"/>
      <c r="J67" s="24"/>
      <c r="K67" s="25"/>
      <c r="L67" s="26"/>
      <c r="M67" s="16"/>
      <c r="N67" s="27"/>
      <c r="O67" s="16"/>
      <c r="P67" s="28"/>
      <c r="Q67" s="29"/>
      <c r="R67" s="30" t="str">
        <f t="shared" si="15"/>
        <v/>
      </c>
      <c r="S67" s="17"/>
      <c r="T67" s="31"/>
      <c r="U67" s="32"/>
      <c r="V67" s="17"/>
      <c r="W67" s="33"/>
      <c r="X67" s="16"/>
      <c r="Y67" s="34" t="str">
        <f t="shared" si="16"/>
        <v>¨</v>
      </c>
      <c r="Z67" s="15"/>
      <c r="AA67" s="35" t="str">
        <f t="shared" si="17"/>
        <v>Err: Missing Brand</v>
      </c>
      <c r="AB67" s="36">
        <f t="shared" si="18"/>
        <v>18</v>
      </c>
      <c r="AC67" s="16"/>
    </row>
    <row r="68" spans="1:29" ht="40" customHeight="1">
      <c r="A68" s="15"/>
      <c r="B68" s="19"/>
      <c r="C68" s="20"/>
      <c r="D68" s="15"/>
      <c r="E68" s="21"/>
      <c r="F68" s="16"/>
      <c r="G68" s="22" t="str">
        <f t="shared" si="14"/>
        <v>¨</v>
      </c>
      <c r="H68" s="23"/>
      <c r="I68" s="15"/>
      <c r="J68" s="24"/>
      <c r="K68" s="25"/>
      <c r="L68" s="26"/>
      <c r="M68" s="16"/>
      <c r="N68" s="27"/>
      <c r="O68" s="16"/>
      <c r="P68" s="28"/>
      <c r="Q68" s="29"/>
      <c r="R68" s="30" t="str">
        <f t="shared" si="15"/>
        <v/>
      </c>
      <c r="S68" s="17"/>
      <c r="T68" s="31"/>
      <c r="U68" s="32"/>
      <c r="V68" s="17"/>
      <c r="W68" s="33"/>
      <c r="X68" s="16"/>
      <c r="Y68" s="34" t="str">
        <f t="shared" si="16"/>
        <v>¨</v>
      </c>
      <c r="Z68" s="15"/>
      <c r="AA68" s="35" t="str">
        <f t="shared" si="17"/>
        <v>Err: Missing Brand</v>
      </c>
      <c r="AB68" s="36">
        <f t="shared" si="18"/>
        <v>18</v>
      </c>
      <c r="AC68" s="16"/>
    </row>
    <row r="69" spans="1:29" ht="40" customHeight="1">
      <c r="A69" s="15"/>
      <c r="B69" s="19"/>
      <c r="C69" s="20"/>
      <c r="D69" s="15"/>
      <c r="E69" s="21"/>
      <c r="F69" s="16"/>
      <c r="G69" s="22" t="str">
        <f t="shared" si="14"/>
        <v>¨</v>
      </c>
      <c r="H69" s="23"/>
      <c r="I69" s="15"/>
      <c r="J69" s="24"/>
      <c r="K69" s="25"/>
      <c r="L69" s="26"/>
      <c r="M69" s="16"/>
      <c r="N69" s="27"/>
      <c r="O69" s="16"/>
      <c r="P69" s="28"/>
      <c r="Q69" s="29"/>
      <c r="R69" s="30" t="str">
        <f t="shared" si="15"/>
        <v/>
      </c>
      <c r="S69" s="17"/>
      <c r="T69" s="31"/>
      <c r="U69" s="32"/>
      <c r="V69" s="17"/>
      <c r="W69" s="33"/>
      <c r="X69" s="16"/>
      <c r="Y69" s="34" t="str">
        <f t="shared" si="16"/>
        <v>¨</v>
      </c>
      <c r="Z69" s="15"/>
      <c r="AA69" s="35" t="str">
        <f t="shared" si="17"/>
        <v>Err: Missing Brand</v>
      </c>
      <c r="AB69" s="36">
        <f t="shared" si="18"/>
        <v>18</v>
      </c>
      <c r="AC69" s="16"/>
    </row>
    <row r="70" spans="1:29" ht="40" customHeight="1">
      <c r="A70" s="15"/>
      <c r="B70" s="19"/>
      <c r="C70" s="20"/>
      <c r="D70" s="15"/>
      <c r="E70" s="21"/>
      <c r="F70" s="16"/>
      <c r="G70" s="22" t="str">
        <f t="shared" si="14"/>
        <v>¨</v>
      </c>
      <c r="H70" s="23"/>
      <c r="I70" s="15"/>
      <c r="J70" s="24"/>
      <c r="K70" s="25"/>
      <c r="L70" s="26"/>
      <c r="M70" s="16"/>
      <c r="N70" s="27"/>
      <c r="O70" s="16"/>
      <c r="P70" s="28"/>
      <c r="Q70" s="29"/>
      <c r="R70" s="30" t="str">
        <f t="shared" si="15"/>
        <v/>
      </c>
      <c r="S70" s="17"/>
      <c r="T70" s="31"/>
      <c r="U70" s="32"/>
      <c r="V70" s="17"/>
      <c r="W70" s="33"/>
      <c r="X70" s="16"/>
      <c r="Y70" s="34" t="str">
        <f t="shared" si="16"/>
        <v>¨</v>
      </c>
      <c r="Z70" s="15"/>
      <c r="AA70" s="35" t="str">
        <f t="shared" si="17"/>
        <v>Err: Missing Brand</v>
      </c>
      <c r="AB70" s="36">
        <f t="shared" si="18"/>
        <v>18</v>
      </c>
      <c r="AC70" s="16"/>
    </row>
    <row r="71" spans="1:29" ht="40" customHeight="1">
      <c r="A71" s="15"/>
      <c r="B71" s="19"/>
      <c r="C71" s="20"/>
      <c r="D71" s="15"/>
      <c r="E71" s="21"/>
      <c r="F71" s="16"/>
      <c r="G71" s="22" t="str">
        <f t="shared" si="14"/>
        <v>¨</v>
      </c>
      <c r="H71" s="23"/>
      <c r="I71" s="15"/>
      <c r="J71" s="24"/>
      <c r="K71" s="25"/>
      <c r="L71" s="26"/>
      <c r="M71" s="16"/>
      <c r="N71" s="27"/>
      <c r="O71" s="16"/>
      <c r="P71" s="28"/>
      <c r="Q71" s="29"/>
      <c r="R71" s="30" t="str">
        <f t="shared" si="15"/>
        <v/>
      </c>
      <c r="S71" s="17"/>
      <c r="T71" s="31"/>
      <c r="U71" s="32"/>
      <c r="V71" s="17"/>
      <c r="W71" s="33"/>
      <c r="X71" s="16"/>
      <c r="Y71" s="34" t="str">
        <f t="shared" si="16"/>
        <v>¨</v>
      </c>
      <c r="Z71" s="15"/>
      <c r="AA71" s="35" t="str">
        <f t="shared" si="17"/>
        <v>Err: Missing Brand</v>
      </c>
      <c r="AB71" s="36">
        <f t="shared" si="18"/>
        <v>18</v>
      </c>
      <c r="AC71" s="16"/>
    </row>
    <row r="72" spans="1:29" ht="40" customHeight="1">
      <c r="A72" s="15"/>
      <c r="B72" s="19"/>
      <c r="C72" s="20"/>
      <c r="D72" s="15"/>
      <c r="E72" s="21"/>
      <c r="F72" s="16"/>
      <c r="G72" s="22" t="str">
        <f t="shared" si="14"/>
        <v>¨</v>
      </c>
      <c r="H72" s="23"/>
      <c r="I72" s="15"/>
      <c r="J72" s="24"/>
      <c r="K72" s="25"/>
      <c r="L72" s="26"/>
      <c r="M72" s="16"/>
      <c r="N72" s="27"/>
      <c r="O72" s="16"/>
      <c r="P72" s="28"/>
      <c r="Q72" s="29"/>
      <c r="R72" s="30" t="str">
        <f t="shared" si="15"/>
        <v/>
      </c>
      <c r="S72" s="17"/>
      <c r="T72" s="31"/>
      <c r="U72" s="32"/>
      <c r="V72" s="17"/>
      <c r="W72" s="33"/>
      <c r="X72" s="16"/>
      <c r="Y72" s="34" t="str">
        <f t="shared" si="16"/>
        <v>¨</v>
      </c>
      <c r="Z72" s="15"/>
      <c r="AA72" s="35" t="str">
        <f t="shared" si="17"/>
        <v>Err: Missing Brand</v>
      </c>
      <c r="AB72" s="36">
        <f t="shared" si="18"/>
        <v>18</v>
      </c>
      <c r="AC72" s="16"/>
    </row>
    <row r="73" spans="1:29" ht="40" customHeight="1">
      <c r="A73" s="15"/>
      <c r="B73" s="19"/>
      <c r="C73" s="20"/>
      <c r="D73" s="15"/>
      <c r="E73" s="21"/>
      <c r="F73" s="16"/>
      <c r="G73" s="22" t="str">
        <f t="shared" si="14"/>
        <v>¨</v>
      </c>
      <c r="H73" s="23"/>
      <c r="I73" s="15"/>
      <c r="J73" s="24"/>
      <c r="K73" s="25"/>
      <c r="L73" s="26"/>
      <c r="M73" s="16"/>
      <c r="N73" s="27"/>
      <c r="O73" s="16"/>
      <c r="P73" s="28"/>
      <c r="Q73" s="29"/>
      <c r="R73" s="30" t="str">
        <f t="shared" si="15"/>
        <v/>
      </c>
      <c r="S73" s="17"/>
      <c r="T73" s="31"/>
      <c r="U73" s="32"/>
      <c r="V73" s="17"/>
      <c r="W73" s="33"/>
      <c r="X73" s="16"/>
      <c r="Y73" s="34" t="str">
        <f t="shared" si="16"/>
        <v>¨</v>
      </c>
      <c r="Z73" s="15"/>
      <c r="AA73" s="35" t="str">
        <f t="shared" si="17"/>
        <v>Err: Missing Brand</v>
      </c>
      <c r="AB73" s="36">
        <f t="shared" si="18"/>
        <v>18</v>
      </c>
      <c r="AC73" s="16"/>
    </row>
    <row r="74" spans="1:29" ht="40" customHeight="1">
      <c r="A74" s="15"/>
      <c r="B74" s="19"/>
      <c r="C74" s="20"/>
      <c r="D74" s="15"/>
      <c r="E74" s="21"/>
      <c r="F74" s="16"/>
      <c r="G74" s="22" t="str">
        <f t="shared" si="14"/>
        <v>¨</v>
      </c>
      <c r="H74" s="23"/>
      <c r="I74" s="15"/>
      <c r="J74" s="24"/>
      <c r="K74" s="25"/>
      <c r="L74" s="26"/>
      <c r="M74" s="16"/>
      <c r="N74" s="27"/>
      <c r="O74" s="16"/>
      <c r="P74" s="28"/>
      <c r="Q74" s="29"/>
      <c r="R74" s="30" t="str">
        <f t="shared" si="15"/>
        <v/>
      </c>
      <c r="S74" s="17"/>
      <c r="T74" s="31"/>
      <c r="U74" s="32"/>
      <c r="V74" s="17"/>
      <c r="W74" s="33"/>
      <c r="X74" s="16"/>
      <c r="Y74" s="34" t="str">
        <f t="shared" si="16"/>
        <v>¨</v>
      </c>
      <c r="Z74" s="15"/>
      <c r="AA74" s="35" t="str">
        <f t="shared" si="17"/>
        <v>Err: Missing Brand</v>
      </c>
      <c r="AB74" s="36">
        <f t="shared" si="18"/>
        <v>18</v>
      </c>
      <c r="AC74" s="16"/>
    </row>
    <row r="75" spans="1:29" ht="40" customHeight="1">
      <c r="A75" s="15"/>
      <c r="B75" s="19"/>
      <c r="C75" s="20"/>
      <c r="D75" s="15"/>
      <c r="E75" s="21"/>
      <c r="F75" s="16"/>
      <c r="G75" s="22" t="str">
        <f t="shared" si="14"/>
        <v>¨</v>
      </c>
      <c r="H75" s="23"/>
      <c r="I75" s="15"/>
      <c r="J75" s="24"/>
      <c r="K75" s="25"/>
      <c r="L75" s="26"/>
      <c r="M75" s="16"/>
      <c r="N75" s="27"/>
      <c r="O75" s="16"/>
      <c r="P75" s="28"/>
      <c r="Q75" s="29"/>
      <c r="R75" s="30" t="str">
        <f t="shared" si="15"/>
        <v/>
      </c>
      <c r="S75" s="17"/>
      <c r="T75" s="31"/>
      <c r="U75" s="32"/>
      <c r="V75" s="17"/>
      <c r="W75" s="33"/>
      <c r="X75" s="16"/>
      <c r="Y75" s="34" t="str">
        <f t="shared" si="16"/>
        <v>¨</v>
      </c>
      <c r="Z75" s="15"/>
      <c r="AA75" s="35" t="str">
        <f t="shared" si="17"/>
        <v>Err: Missing Brand</v>
      </c>
      <c r="AB75" s="36">
        <f t="shared" si="18"/>
        <v>18</v>
      </c>
      <c r="AC75" s="16"/>
    </row>
    <row r="76" spans="1:29" ht="40" customHeight="1">
      <c r="A76" s="15"/>
      <c r="B76" s="19"/>
      <c r="C76" s="20"/>
      <c r="D76" s="15"/>
      <c r="E76" s="21"/>
      <c r="F76" s="16"/>
      <c r="G76" s="22" t="str">
        <f t="shared" si="14"/>
        <v>¨</v>
      </c>
      <c r="H76" s="23"/>
      <c r="I76" s="15"/>
      <c r="J76" s="24"/>
      <c r="K76" s="25"/>
      <c r="L76" s="26"/>
      <c r="M76" s="16"/>
      <c r="N76" s="27"/>
      <c r="O76" s="16"/>
      <c r="P76" s="28"/>
      <c r="Q76" s="29"/>
      <c r="R76" s="30" t="str">
        <f t="shared" si="15"/>
        <v/>
      </c>
      <c r="S76" s="17"/>
      <c r="T76" s="31"/>
      <c r="U76" s="32"/>
      <c r="V76" s="17"/>
      <c r="W76" s="33"/>
      <c r="X76" s="16"/>
      <c r="Y76" s="34" t="str">
        <f t="shared" si="16"/>
        <v>¨</v>
      </c>
      <c r="Z76" s="15"/>
      <c r="AA76" s="35" t="str">
        <f t="shared" si="17"/>
        <v>Err: Missing Brand</v>
      </c>
      <c r="AB76" s="36">
        <f t="shared" si="18"/>
        <v>18</v>
      </c>
      <c r="AC76" s="16"/>
    </row>
    <row r="77" spans="1:29" ht="40" customHeight="1">
      <c r="A77" s="15"/>
      <c r="B77" s="19"/>
      <c r="C77" s="20"/>
      <c r="D77" s="15"/>
      <c r="E77" s="21"/>
      <c r="F77" s="16"/>
      <c r="G77" s="22" t="str">
        <f t="shared" si="14"/>
        <v>¨</v>
      </c>
      <c r="H77" s="23"/>
      <c r="I77" s="15"/>
      <c r="J77" s="24"/>
      <c r="K77" s="25"/>
      <c r="L77" s="26"/>
      <c r="M77" s="16"/>
      <c r="N77" s="27"/>
      <c r="O77" s="16"/>
      <c r="P77" s="28"/>
      <c r="Q77" s="29"/>
      <c r="R77" s="30" t="str">
        <f t="shared" si="15"/>
        <v/>
      </c>
      <c r="S77" s="17"/>
      <c r="T77" s="31"/>
      <c r="U77" s="32"/>
      <c r="V77" s="17"/>
      <c r="W77" s="33"/>
      <c r="X77" s="16"/>
      <c r="Y77" s="34" t="str">
        <f t="shared" si="16"/>
        <v>¨</v>
      </c>
      <c r="Z77" s="15"/>
      <c r="AA77" s="35" t="str">
        <f t="shared" si="17"/>
        <v>Err: Missing Brand</v>
      </c>
      <c r="AB77" s="36">
        <f t="shared" si="18"/>
        <v>18</v>
      </c>
      <c r="AC77" s="16"/>
    </row>
    <row r="78" spans="1:29" ht="40" customHeight="1">
      <c r="A78" s="15"/>
      <c r="B78" s="19"/>
      <c r="C78" s="20"/>
      <c r="D78" s="15"/>
      <c r="E78" s="21"/>
      <c r="F78" s="16"/>
      <c r="G78" s="22" t="str">
        <f t="shared" si="14"/>
        <v>¨</v>
      </c>
      <c r="H78" s="23"/>
      <c r="I78" s="15"/>
      <c r="J78" s="24"/>
      <c r="K78" s="25"/>
      <c r="L78" s="26"/>
      <c r="M78" s="16"/>
      <c r="N78" s="27"/>
      <c r="O78" s="16"/>
      <c r="P78" s="28"/>
      <c r="Q78" s="29"/>
      <c r="R78" s="30" t="str">
        <f t="shared" si="15"/>
        <v/>
      </c>
      <c r="S78" s="17"/>
      <c r="T78" s="31"/>
      <c r="U78" s="32"/>
      <c r="V78" s="17"/>
      <c r="W78" s="33"/>
      <c r="X78" s="16"/>
      <c r="Y78" s="34" t="str">
        <f t="shared" si="16"/>
        <v>¨</v>
      </c>
      <c r="Z78" s="15"/>
      <c r="AA78" s="35" t="str">
        <f t="shared" si="17"/>
        <v>Err: Missing Brand</v>
      </c>
      <c r="AB78" s="36">
        <f t="shared" si="18"/>
        <v>18</v>
      </c>
      <c r="AC78" s="16"/>
    </row>
    <row r="79" spans="1:29" ht="40" customHeight="1">
      <c r="A79" s="15"/>
      <c r="B79" s="19"/>
      <c r="C79" s="20"/>
      <c r="D79" s="15"/>
      <c r="E79" s="21"/>
      <c r="F79" s="16"/>
      <c r="G79" s="22" t="str">
        <f t="shared" si="14"/>
        <v>¨</v>
      </c>
      <c r="H79" s="23"/>
      <c r="I79" s="15"/>
      <c r="J79" s="24"/>
      <c r="K79" s="25"/>
      <c r="L79" s="26"/>
      <c r="M79" s="16"/>
      <c r="N79" s="27"/>
      <c r="O79" s="16"/>
      <c r="P79" s="28"/>
      <c r="Q79" s="29"/>
      <c r="R79" s="30" t="str">
        <f t="shared" si="15"/>
        <v/>
      </c>
      <c r="S79" s="17"/>
      <c r="T79" s="31"/>
      <c r="U79" s="32"/>
      <c r="V79" s="17"/>
      <c r="W79" s="33"/>
      <c r="X79" s="16"/>
      <c r="Y79" s="34" t="str">
        <f t="shared" si="16"/>
        <v>¨</v>
      </c>
      <c r="Z79" s="15"/>
      <c r="AA79" s="35" t="str">
        <f t="shared" si="17"/>
        <v>Err: Missing Brand</v>
      </c>
      <c r="AB79" s="36">
        <f t="shared" si="18"/>
        <v>18</v>
      </c>
      <c r="AC79" s="16"/>
    </row>
    <row r="80" spans="1:29" ht="40" customHeight="1">
      <c r="A80" s="15"/>
      <c r="B80" s="19"/>
      <c r="C80" s="20"/>
      <c r="D80" s="15"/>
      <c r="E80" s="21"/>
      <c r="F80" s="16"/>
      <c r="G80" s="22" t="str">
        <f t="shared" si="14"/>
        <v>¨</v>
      </c>
      <c r="H80" s="23"/>
      <c r="I80" s="15"/>
      <c r="J80" s="24"/>
      <c r="K80" s="25"/>
      <c r="L80" s="26"/>
      <c r="M80" s="16"/>
      <c r="N80" s="27"/>
      <c r="O80" s="16"/>
      <c r="P80" s="28"/>
      <c r="Q80" s="29"/>
      <c r="R80" s="30" t="str">
        <f t="shared" si="15"/>
        <v/>
      </c>
      <c r="S80" s="17"/>
      <c r="T80" s="31"/>
      <c r="U80" s="32"/>
      <c r="V80" s="17"/>
      <c r="W80" s="33"/>
      <c r="X80" s="16"/>
      <c r="Y80" s="34" t="str">
        <f t="shared" si="16"/>
        <v>¨</v>
      </c>
      <c r="Z80" s="15"/>
      <c r="AA80" s="35" t="str">
        <f t="shared" si="17"/>
        <v>Err: Missing Brand</v>
      </c>
      <c r="AB80" s="36">
        <f t="shared" si="18"/>
        <v>18</v>
      </c>
      <c r="AC80" s="16"/>
    </row>
    <row r="81" spans="1:29" ht="40" customHeight="1">
      <c r="A81" s="15"/>
      <c r="B81" s="19"/>
      <c r="C81" s="20"/>
      <c r="D81" s="15"/>
      <c r="E81" s="21"/>
      <c r="F81" s="16"/>
      <c r="G81" s="22" t="str">
        <f t="shared" si="14"/>
        <v>¨</v>
      </c>
      <c r="H81" s="23"/>
      <c r="I81" s="15"/>
      <c r="J81" s="24"/>
      <c r="K81" s="25"/>
      <c r="L81" s="26"/>
      <c r="M81" s="16"/>
      <c r="N81" s="27"/>
      <c r="O81" s="16"/>
      <c r="P81" s="28"/>
      <c r="Q81" s="29"/>
      <c r="R81" s="30" t="str">
        <f t="shared" si="15"/>
        <v/>
      </c>
      <c r="S81" s="17"/>
      <c r="T81" s="31"/>
      <c r="U81" s="32"/>
      <c r="V81" s="17"/>
      <c r="W81" s="33"/>
      <c r="X81" s="16"/>
      <c r="Y81" s="34" t="str">
        <f t="shared" si="16"/>
        <v>¨</v>
      </c>
      <c r="Z81" s="15"/>
      <c r="AA81" s="35" t="str">
        <f t="shared" si="17"/>
        <v>Err: Missing Brand</v>
      </c>
      <c r="AB81" s="36">
        <f t="shared" si="18"/>
        <v>18</v>
      </c>
      <c r="AC81" s="16"/>
    </row>
    <row r="82" spans="1:29" ht="40" customHeight="1">
      <c r="A82" s="15"/>
      <c r="B82" s="19"/>
      <c r="C82" s="20"/>
      <c r="D82" s="15"/>
      <c r="E82" s="21"/>
      <c r="F82" s="16"/>
      <c r="G82" s="22" t="str">
        <f t="shared" si="14"/>
        <v>¨</v>
      </c>
      <c r="H82" s="23"/>
      <c r="I82" s="15"/>
      <c r="J82" s="24"/>
      <c r="K82" s="25"/>
      <c r="L82" s="26"/>
      <c r="M82" s="16"/>
      <c r="N82" s="27"/>
      <c r="O82" s="16"/>
      <c r="P82" s="28"/>
      <c r="Q82" s="29"/>
      <c r="R82" s="30" t="str">
        <f t="shared" si="15"/>
        <v/>
      </c>
      <c r="S82" s="17"/>
      <c r="T82" s="31"/>
      <c r="U82" s="32"/>
      <c r="V82" s="17"/>
      <c r="W82" s="33"/>
      <c r="X82" s="16"/>
      <c r="Y82" s="34" t="str">
        <f t="shared" si="16"/>
        <v>¨</v>
      </c>
      <c r="Z82" s="15"/>
      <c r="AA82" s="35" t="str">
        <f t="shared" si="17"/>
        <v>Err: Missing Brand</v>
      </c>
      <c r="AB82" s="36">
        <f t="shared" si="18"/>
        <v>18</v>
      </c>
      <c r="AC82" s="16"/>
    </row>
    <row r="83" spans="1:29" ht="40" customHeight="1">
      <c r="A83" s="15"/>
      <c r="B83" s="19"/>
      <c r="C83" s="20"/>
      <c r="D83" s="15"/>
      <c r="E83" s="21"/>
      <c r="F83" s="16"/>
      <c r="G83" s="22" t="str">
        <f t="shared" si="14"/>
        <v>¨</v>
      </c>
      <c r="H83" s="23"/>
      <c r="I83" s="15"/>
      <c r="J83" s="24"/>
      <c r="K83" s="25"/>
      <c r="L83" s="26"/>
      <c r="M83" s="16"/>
      <c r="N83" s="27"/>
      <c r="O83" s="16"/>
      <c r="P83" s="28"/>
      <c r="Q83" s="29"/>
      <c r="R83" s="30" t="str">
        <f t="shared" si="15"/>
        <v/>
      </c>
      <c r="S83" s="17"/>
      <c r="T83" s="31"/>
      <c r="U83" s="32"/>
      <c r="V83" s="17"/>
      <c r="W83" s="33"/>
      <c r="X83" s="16"/>
      <c r="Y83" s="34" t="str">
        <f t="shared" si="16"/>
        <v>¨</v>
      </c>
      <c r="Z83" s="15"/>
      <c r="AA83" s="35" t="str">
        <f t="shared" si="17"/>
        <v>Err: Missing Brand</v>
      </c>
      <c r="AB83" s="36">
        <f t="shared" si="18"/>
        <v>18</v>
      </c>
      <c r="AC83" s="16"/>
    </row>
    <row r="84" spans="1:29" ht="40" customHeight="1">
      <c r="A84" s="15"/>
      <c r="B84" s="19"/>
      <c r="C84" s="20"/>
      <c r="D84" s="15"/>
      <c r="E84" s="21"/>
      <c r="F84" s="16"/>
      <c r="G84" s="22" t="str">
        <f t="shared" si="14"/>
        <v>¨</v>
      </c>
      <c r="H84" s="23"/>
      <c r="I84" s="15"/>
      <c r="J84" s="24"/>
      <c r="K84" s="25"/>
      <c r="L84" s="26"/>
      <c r="M84" s="16"/>
      <c r="N84" s="27"/>
      <c r="O84" s="16"/>
      <c r="P84" s="28"/>
      <c r="Q84" s="29"/>
      <c r="R84" s="30" t="str">
        <f t="shared" si="15"/>
        <v/>
      </c>
      <c r="S84" s="17"/>
      <c r="T84" s="31"/>
      <c r="U84" s="32"/>
      <c r="V84" s="17"/>
      <c r="W84" s="33"/>
      <c r="X84" s="16"/>
      <c r="Y84" s="34" t="str">
        <f t="shared" si="16"/>
        <v>¨</v>
      </c>
      <c r="Z84" s="15"/>
      <c r="AA84" s="35" t="str">
        <f t="shared" si="17"/>
        <v>Err: Missing Brand</v>
      </c>
      <c r="AB84" s="36">
        <f t="shared" si="18"/>
        <v>18</v>
      </c>
      <c r="AC84" s="16"/>
    </row>
    <row r="85" spans="1:29" ht="40" customHeight="1">
      <c r="A85" s="15"/>
      <c r="B85" s="19"/>
      <c r="C85" s="20"/>
      <c r="D85" s="15"/>
      <c r="E85" s="21"/>
      <c r="F85" s="16"/>
      <c r="G85" s="22" t="str">
        <f t="shared" si="14"/>
        <v>¨</v>
      </c>
      <c r="H85" s="23"/>
      <c r="I85" s="15"/>
      <c r="J85" s="24"/>
      <c r="K85" s="25"/>
      <c r="L85" s="26"/>
      <c r="M85" s="16"/>
      <c r="N85" s="27"/>
      <c r="O85" s="16"/>
      <c r="P85" s="28"/>
      <c r="Q85" s="29"/>
      <c r="R85" s="30" t="str">
        <f t="shared" si="15"/>
        <v/>
      </c>
      <c r="S85" s="17"/>
      <c r="T85" s="31"/>
      <c r="U85" s="32"/>
      <c r="V85" s="17"/>
      <c r="W85" s="33"/>
      <c r="X85" s="16"/>
      <c r="Y85" s="34" t="str">
        <f t="shared" si="16"/>
        <v>¨</v>
      </c>
      <c r="Z85" s="15"/>
      <c r="AA85" s="35" t="str">
        <f t="shared" si="17"/>
        <v>Err: Missing Brand</v>
      </c>
      <c r="AB85" s="36">
        <f t="shared" si="18"/>
        <v>18</v>
      </c>
      <c r="AC85" s="16"/>
    </row>
    <row r="86" spans="1:29" ht="40" customHeight="1">
      <c r="A86" s="15"/>
      <c r="B86" s="19"/>
      <c r="C86" s="20"/>
      <c r="D86" s="15"/>
      <c r="E86" s="21"/>
      <c r="F86" s="16"/>
      <c r="G86" s="22" t="str">
        <f t="shared" si="14"/>
        <v>¨</v>
      </c>
      <c r="H86" s="23"/>
      <c r="I86" s="15"/>
      <c r="J86" s="24"/>
      <c r="K86" s="25"/>
      <c r="L86" s="26"/>
      <c r="M86" s="16"/>
      <c r="N86" s="27"/>
      <c r="O86" s="16"/>
      <c r="P86" s="28"/>
      <c r="Q86" s="29"/>
      <c r="R86" s="30" t="str">
        <f t="shared" si="15"/>
        <v/>
      </c>
      <c r="S86" s="17"/>
      <c r="T86" s="31"/>
      <c r="U86" s="32"/>
      <c r="V86" s="17"/>
      <c r="W86" s="33"/>
      <c r="X86" s="16"/>
      <c r="Y86" s="34" t="str">
        <f t="shared" si="16"/>
        <v>¨</v>
      </c>
      <c r="Z86" s="15"/>
      <c r="AA86" s="35" t="str">
        <f t="shared" si="17"/>
        <v>Err: Missing Brand</v>
      </c>
      <c r="AB86" s="36">
        <f t="shared" si="18"/>
        <v>18</v>
      </c>
      <c r="AC86" s="16"/>
    </row>
    <row r="87" spans="1:29" ht="40" customHeight="1">
      <c r="A87" s="15"/>
      <c r="B87" s="19"/>
      <c r="C87" s="20"/>
      <c r="D87" s="15"/>
      <c r="E87" s="21"/>
      <c r="F87" s="16"/>
      <c r="G87" s="22" t="str">
        <f t="shared" si="14"/>
        <v>¨</v>
      </c>
      <c r="H87" s="23"/>
      <c r="I87" s="15"/>
      <c r="J87" s="24"/>
      <c r="K87" s="25"/>
      <c r="L87" s="26"/>
      <c r="M87" s="16"/>
      <c r="N87" s="27"/>
      <c r="O87" s="16"/>
      <c r="P87" s="28"/>
      <c r="Q87" s="29"/>
      <c r="R87" s="30" t="str">
        <f t="shared" si="15"/>
        <v/>
      </c>
      <c r="S87" s="17"/>
      <c r="T87" s="31"/>
      <c r="U87" s="32"/>
      <c r="V87" s="17"/>
      <c r="W87" s="33"/>
      <c r="X87" s="16"/>
      <c r="Y87" s="34" t="str">
        <f t="shared" si="16"/>
        <v>¨</v>
      </c>
      <c r="Z87" s="15"/>
      <c r="AA87" s="35" t="str">
        <f t="shared" si="17"/>
        <v>Err: Missing Brand</v>
      </c>
      <c r="AB87" s="36">
        <f t="shared" si="18"/>
        <v>18</v>
      </c>
      <c r="AC87" s="16"/>
    </row>
    <row r="88" spans="1:29" ht="40" customHeight="1">
      <c r="A88" s="15"/>
      <c r="B88" s="19"/>
      <c r="C88" s="20"/>
      <c r="D88" s="15"/>
      <c r="E88" s="21"/>
      <c r="F88" s="16"/>
      <c r="G88" s="22" t="str">
        <f t="shared" si="14"/>
        <v>¨</v>
      </c>
      <c r="H88" s="23"/>
      <c r="I88" s="15"/>
      <c r="J88" s="24"/>
      <c r="K88" s="25"/>
      <c r="L88" s="26"/>
      <c r="M88" s="16"/>
      <c r="N88" s="27"/>
      <c r="O88" s="16"/>
      <c r="P88" s="28"/>
      <c r="Q88" s="29"/>
      <c r="R88" s="30" t="str">
        <f t="shared" si="15"/>
        <v/>
      </c>
      <c r="S88" s="17"/>
      <c r="T88" s="31"/>
      <c r="U88" s="32"/>
      <c r="V88" s="17"/>
      <c r="W88" s="33"/>
      <c r="X88" s="16"/>
      <c r="Y88" s="34" t="str">
        <f t="shared" si="16"/>
        <v>¨</v>
      </c>
      <c r="Z88" s="15"/>
      <c r="AA88" s="35" t="str">
        <f t="shared" si="17"/>
        <v>Err: Missing Brand</v>
      </c>
      <c r="AB88" s="36">
        <f t="shared" si="18"/>
        <v>18</v>
      </c>
      <c r="AC88" s="16"/>
    </row>
    <row r="89" spans="1:29" ht="40" customHeight="1">
      <c r="A89" s="15"/>
      <c r="B89" s="19"/>
      <c r="C89" s="20"/>
      <c r="D89" s="15"/>
      <c r="E89" s="21"/>
      <c r="F89" s="16"/>
      <c r="G89" s="22" t="str">
        <f t="shared" si="14"/>
        <v>¨</v>
      </c>
      <c r="H89" s="23"/>
      <c r="I89" s="15"/>
      <c r="J89" s="24"/>
      <c r="K89" s="25"/>
      <c r="L89" s="26"/>
      <c r="M89" s="16"/>
      <c r="N89" s="27"/>
      <c r="O89" s="16"/>
      <c r="P89" s="28"/>
      <c r="Q89" s="29"/>
      <c r="R89" s="30" t="str">
        <f t="shared" si="15"/>
        <v/>
      </c>
      <c r="S89" s="17"/>
      <c r="T89" s="31"/>
      <c r="U89" s="32"/>
      <c r="V89" s="17"/>
      <c r="W89" s="33"/>
      <c r="X89" s="16"/>
      <c r="Y89" s="34" t="str">
        <f t="shared" si="16"/>
        <v>¨</v>
      </c>
      <c r="Z89" s="15"/>
      <c r="AA89" s="35" t="str">
        <f t="shared" si="17"/>
        <v>Err: Missing Brand</v>
      </c>
      <c r="AB89" s="36">
        <f t="shared" si="18"/>
        <v>18</v>
      </c>
      <c r="AC89" s="16"/>
    </row>
    <row r="90" spans="1:29" ht="40" customHeight="1">
      <c r="A90" s="15"/>
      <c r="B90" s="19"/>
      <c r="C90" s="20"/>
      <c r="D90" s="15"/>
      <c r="E90" s="21"/>
      <c r="F90" s="16"/>
      <c r="G90" s="22" t="str">
        <f t="shared" si="14"/>
        <v>¨</v>
      </c>
      <c r="H90" s="23"/>
      <c r="I90" s="15"/>
      <c r="J90" s="24"/>
      <c r="K90" s="25"/>
      <c r="L90" s="26"/>
      <c r="M90" s="16"/>
      <c r="N90" s="27"/>
      <c r="O90" s="16"/>
      <c r="P90" s="28"/>
      <c r="Q90" s="29"/>
      <c r="R90" s="30" t="str">
        <f t="shared" si="15"/>
        <v/>
      </c>
      <c r="S90" s="17"/>
      <c r="T90" s="31"/>
      <c r="U90" s="32"/>
      <c r="V90" s="17"/>
      <c r="W90" s="33"/>
      <c r="X90" s="16"/>
      <c r="Y90" s="34" t="str">
        <f t="shared" si="16"/>
        <v>¨</v>
      </c>
      <c r="Z90" s="15"/>
      <c r="AA90" s="35" t="str">
        <f t="shared" si="17"/>
        <v>Err: Missing Brand</v>
      </c>
      <c r="AB90" s="36">
        <f t="shared" si="18"/>
        <v>18</v>
      </c>
      <c r="AC90" s="16"/>
    </row>
    <row r="91" spans="1:29" ht="40" customHeight="1">
      <c r="A91" s="15"/>
      <c r="B91" s="19"/>
      <c r="C91" s="20"/>
      <c r="D91" s="15"/>
      <c r="E91" s="21"/>
      <c r="F91" s="16"/>
      <c r="G91" s="22" t="str">
        <f t="shared" si="11"/>
        <v>¨</v>
      </c>
      <c r="H91" s="23"/>
      <c r="I91" s="15"/>
      <c r="J91" s="24"/>
      <c r="K91" s="25"/>
      <c r="L91" s="26"/>
      <c r="M91" s="16"/>
      <c r="N91" s="27"/>
      <c r="O91" s="16"/>
      <c r="P91" s="28"/>
      <c r="Q91" s="29"/>
      <c r="R91" s="30" t="str">
        <f t="shared" ref="R91:R117" si="19">IF(P91="","",P91+Q91)</f>
        <v/>
      </c>
      <c r="S91" s="17"/>
      <c r="T91" s="31"/>
      <c r="U91" s="32"/>
      <c r="V91" s="17"/>
      <c r="W91" s="33"/>
      <c r="X91" s="16"/>
      <c r="Y91" s="34" t="str">
        <f t="shared" si="12"/>
        <v>¨</v>
      </c>
      <c r="Z91" s="15"/>
      <c r="AA91" s="35" t="str">
        <f t="shared" si="13"/>
        <v>Err: Missing Brand</v>
      </c>
      <c r="AB91" s="36">
        <f t="shared" si="10"/>
        <v>18</v>
      </c>
      <c r="AC91" s="16"/>
    </row>
    <row r="92" spans="1:29" ht="40" customHeight="1">
      <c r="A92" s="15"/>
      <c r="B92" s="19"/>
      <c r="C92" s="20"/>
      <c r="D92" s="15"/>
      <c r="E92" s="21"/>
      <c r="F92" s="16"/>
      <c r="G92" s="22" t="str">
        <f t="shared" si="11"/>
        <v>¨</v>
      </c>
      <c r="H92" s="23"/>
      <c r="I92" s="15"/>
      <c r="J92" s="24"/>
      <c r="K92" s="25"/>
      <c r="L92" s="26"/>
      <c r="M92" s="16"/>
      <c r="N92" s="27"/>
      <c r="O92" s="16"/>
      <c r="P92" s="28"/>
      <c r="Q92" s="29"/>
      <c r="R92" s="30" t="str">
        <f t="shared" si="19"/>
        <v/>
      </c>
      <c r="S92" s="17"/>
      <c r="T92" s="31"/>
      <c r="U92" s="32"/>
      <c r="V92" s="17"/>
      <c r="W92" s="33"/>
      <c r="X92" s="16"/>
      <c r="Y92" s="34" t="str">
        <f t="shared" si="12"/>
        <v>¨</v>
      </c>
      <c r="Z92" s="15"/>
      <c r="AA92" s="35" t="str">
        <f t="shared" si="13"/>
        <v>Err: Missing Brand</v>
      </c>
      <c r="AB92" s="36">
        <f t="shared" si="10"/>
        <v>18</v>
      </c>
      <c r="AC92" s="16"/>
    </row>
    <row r="93" spans="1:29" ht="40" customHeight="1">
      <c r="A93" s="15"/>
      <c r="B93" s="19"/>
      <c r="C93" s="20"/>
      <c r="D93" s="15"/>
      <c r="E93" s="21"/>
      <c r="F93" s="16"/>
      <c r="G93" s="22" t="str">
        <f t="shared" si="11"/>
        <v>¨</v>
      </c>
      <c r="H93" s="23"/>
      <c r="I93" s="15"/>
      <c r="J93" s="24"/>
      <c r="K93" s="25"/>
      <c r="L93" s="26"/>
      <c r="M93" s="16"/>
      <c r="N93" s="27"/>
      <c r="O93" s="16"/>
      <c r="P93" s="28"/>
      <c r="Q93" s="29"/>
      <c r="R93" s="30" t="str">
        <f t="shared" si="19"/>
        <v/>
      </c>
      <c r="S93" s="17"/>
      <c r="T93" s="31"/>
      <c r="U93" s="32"/>
      <c r="V93" s="17"/>
      <c r="W93" s="33"/>
      <c r="X93" s="16"/>
      <c r="Y93" s="34" t="str">
        <f t="shared" si="12"/>
        <v>¨</v>
      </c>
      <c r="Z93" s="15"/>
      <c r="AA93" s="35" t="str">
        <f t="shared" si="13"/>
        <v>Err: Missing Brand</v>
      </c>
      <c r="AB93" s="36">
        <f t="shared" si="10"/>
        <v>18</v>
      </c>
      <c r="AC93" s="16"/>
    </row>
    <row r="94" spans="1:29" ht="40" customHeight="1">
      <c r="A94" s="15"/>
      <c r="B94" s="19"/>
      <c r="C94" s="20"/>
      <c r="D94" s="15"/>
      <c r="E94" s="21"/>
      <c r="F94" s="16"/>
      <c r="G94" s="22" t="str">
        <f t="shared" si="11"/>
        <v>¨</v>
      </c>
      <c r="H94" s="23"/>
      <c r="I94" s="15"/>
      <c r="J94" s="24"/>
      <c r="K94" s="25"/>
      <c r="L94" s="26"/>
      <c r="M94" s="16"/>
      <c r="N94" s="27"/>
      <c r="O94" s="16"/>
      <c r="P94" s="28"/>
      <c r="Q94" s="29"/>
      <c r="R94" s="30" t="str">
        <f t="shared" si="19"/>
        <v/>
      </c>
      <c r="S94" s="17"/>
      <c r="T94" s="31"/>
      <c r="U94" s="32"/>
      <c r="V94" s="17"/>
      <c r="W94" s="33"/>
      <c r="X94" s="16"/>
      <c r="Y94" s="34" t="str">
        <f t="shared" si="12"/>
        <v>¨</v>
      </c>
      <c r="Z94" s="15"/>
      <c r="AA94" s="35" t="str">
        <f t="shared" si="13"/>
        <v>Err: Missing Brand</v>
      </c>
      <c r="AB94" s="36">
        <f t="shared" si="10"/>
        <v>18</v>
      </c>
      <c r="AC94" s="16"/>
    </row>
    <row r="95" spans="1:29" ht="40" customHeight="1">
      <c r="A95" s="15"/>
      <c r="B95" s="19"/>
      <c r="C95" s="20"/>
      <c r="D95" s="15"/>
      <c r="E95" s="21"/>
      <c r="F95" s="16"/>
      <c r="G95" s="22" t="str">
        <f t="shared" si="11"/>
        <v>¨</v>
      </c>
      <c r="H95" s="23"/>
      <c r="I95" s="15"/>
      <c r="J95" s="24"/>
      <c r="K95" s="25"/>
      <c r="L95" s="26"/>
      <c r="M95" s="16"/>
      <c r="N95" s="27"/>
      <c r="O95" s="16"/>
      <c r="P95" s="28"/>
      <c r="Q95" s="29"/>
      <c r="R95" s="30" t="str">
        <f t="shared" si="19"/>
        <v/>
      </c>
      <c r="S95" s="17"/>
      <c r="T95" s="31"/>
      <c r="U95" s="32"/>
      <c r="V95" s="17"/>
      <c r="W95" s="33"/>
      <c r="X95" s="16"/>
      <c r="Y95" s="34" t="str">
        <f t="shared" si="12"/>
        <v>¨</v>
      </c>
      <c r="Z95" s="15"/>
      <c r="AA95" s="35" t="str">
        <f t="shared" si="13"/>
        <v>Err: Missing Brand</v>
      </c>
      <c r="AB95" s="36">
        <f t="shared" si="10"/>
        <v>18</v>
      </c>
      <c r="AC95" s="16"/>
    </row>
    <row r="96" spans="1:29" ht="40" customHeight="1">
      <c r="A96" s="15"/>
      <c r="B96" s="19"/>
      <c r="C96" s="20"/>
      <c r="D96" s="15"/>
      <c r="E96" s="21"/>
      <c r="F96" s="16"/>
      <c r="G96" s="22" t="str">
        <f t="shared" si="11"/>
        <v>¨</v>
      </c>
      <c r="H96" s="23"/>
      <c r="I96" s="15"/>
      <c r="J96" s="24"/>
      <c r="K96" s="25"/>
      <c r="L96" s="26"/>
      <c r="M96" s="16"/>
      <c r="N96" s="27"/>
      <c r="O96" s="16"/>
      <c r="P96" s="28"/>
      <c r="Q96" s="29"/>
      <c r="R96" s="30" t="str">
        <f t="shared" si="19"/>
        <v/>
      </c>
      <c r="S96" s="17"/>
      <c r="T96" s="31"/>
      <c r="U96" s="32"/>
      <c r="V96" s="17"/>
      <c r="W96" s="33"/>
      <c r="X96" s="16"/>
      <c r="Y96" s="34" t="str">
        <f t="shared" si="12"/>
        <v>¨</v>
      </c>
      <c r="Z96" s="15"/>
      <c r="AA96" s="35" t="str">
        <f t="shared" si="13"/>
        <v>Err: Missing Brand</v>
      </c>
      <c r="AB96" s="36">
        <f t="shared" si="10"/>
        <v>18</v>
      </c>
      <c r="AC96" s="16"/>
    </row>
    <row r="97" spans="1:29" ht="40" customHeight="1">
      <c r="A97" s="15"/>
      <c r="B97" s="19"/>
      <c r="C97" s="20"/>
      <c r="D97" s="15"/>
      <c r="E97" s="21"/>
      <c r="F97" s="16"/>
      <c r="G97" s="22" t="str">
        <f t="shared" si="11"/>
        <v>¨</v>
      </c>
      <c r="H97" s="23"/>
      <c r="I97" s="15"/>
      <c r="J97" s="24"/>
      <c r="K97" s="25"/>
      <c r="L97" s="26"/>
      <c r="M97" s="16"/>
      <c r="N97" s="27"/>
      <c r="O97" s="16"/>
      <c r="P97" s="28"/>
      <c r="Q97" s="29"/>
      <c r="R97" s="30" t="str">
        <f t="shared" si="19"/>
        <v/>
      </c>
      <c r="S97" s="17"/>
      <c r="T97" s="31"/>
      <c r="U97" s="32"/>
      <c r="V97" s="17"/>
      <c r="W97" s="33"/>
      <c r="X97" s="16"/>
      <c r="Y97" s="34" t="str">
        <f t="shared" si="12"/>
        <v>¨</v>
      </c>
      <c r="Z97" s="15"/>
      <c r="AA97" s="35" t="str">
        <f t="shared" si="13"/>
        <v>Err: Missing Brand</v>
      </c>
      <c r="AB97" s="36">
        <f t="shared" si="10"/>
        <v>18</v>
      </c>
      <c r="AC97" s="16"/>
    </row>
    <row r="98" spans="1:29" ht="40" customHeight="1">
      <c r="A98" s="15"/>
      <c r="B98" s="19"/>
      <c r="C98" s="20"/>
      <c r="D98" s="15"/>
      <c r="E98" s="21"/>
      <c r="F98" s="16"/>
      <c r="G98" s="22" t="str">
        <f t="shared" si="11"/>
        <v>¨</v>
      </c>
      <c r="H98" s="23"/>
      <c r="I98" s="15"/>
      <c r="J98" s="24"/>
      <c r="K98" s="25"/>
      <c r="L98" s="26"/>
      <c r="M98" s="16"/>
      <c r="N98" s="27"/>
      <c r="O98" s="16"/>
      <c r="P98" s="28"/>
      <c r="Q98" s="29"/>
      <c r="R98" s="30" t="str">
        <f t="shared" si="19"/>
        <v/>
      </c>
      <c r="S98" s="17"/>
      <c r="T98" s="31"/>
      <c r="U98" s="32"/>
      <c r="V98" s="17"/>
      <c r="W98" s="33"/>
      <c r="X98" s="16"/>
      <c r="Y98" s="34" t="str">
        <f t="shared" si="12"/>
        <v>¨</v>
      </c>
      <c r="Z98" s="15"/>
      <c r="AA98" s="35" t="str">
        <f t="shared" si="13"/>
        <v>Err: Missing Brand</v>
      </c>
      <c r="AB98" s="36">
        <f t="shared" si="10"/>
        <v>18</v>
      </c>
      <c r="AC98" s="16"/>
    </row>
    <row r="99" spans="1:29" ht="40" customHeight="1">
      <c r="A99" s="15"/>
      <c r="B99" s="19"/>
      <c r="C99" s="20"/>
      <c r="D99" s="15"/>
      <c r="E99" s="21"/>
      <c r="F99" s="16"/>
      <c r="G99" s="22" t="str">
        <f t="shared" si="11"/>
        <v>¨</v>
      </c>
      <c r="H99" s="23"/>
      <c r="I99" s="15"/>
      <c r="J99" s="24"/>
      <c r="K99" s="25"/>
      <c r="L99" s="26"/>
      <c r="M99" s="16"/>
      <c r="N99" s="27"/>
      <c r="O99" s="16"/>
      <c r="P99" s="28"/>
      <c r="Q99" s="29"/>
      <c r="R99" s="30" t="str">
        <f t="shared" si="19"/>
        <v/>
      </c>
      <c r="S99" s="17"/>
      <c r="T99" s="31"/>
      <c r="U99" s="32"/>
      <c r="V99" s="17"/>
      <c r="W99" s="33"/>
      <c r="X99" s="16"/>
      <c r="Y99" s="34" t="str">
        <f t="shared" si="12"/>
        <v>¨</v>
      </c>
      <c r="Z99" s="15"/>
      <c r="AA99" s="35" t="str">
        <f t="shared" si="13"/>
        <v>Err: Missing Brand</v>
      </c>
      <c r="AB99" s="36">
        <f t="shared" si="10"/>
        <v>18</v>
      </c>
      <c r="AC99" s="16"/>
    </row>
    <row r="100" spans="1:29" ht="40" customHeight="1">
      <c r="A100" s="15"/>
      <c r="B100" s="19"/>
      <c r="C100" s="20"/>
      <c r="D100" s="15"/>
      <c r="E100" s="21"/>
      <c r="F100" s="16"/>
      <c r="G100" s="22" t="str">
        <f t="shared" si="11"/>
        <v>¨</v>
      </c>
      <c r="H100" s="23"/>
      <c r="I100" s="15"/>
      <c r="J100" s="24"/>
      <c r="K100" s="25"/>
      <c r="L100" s="26"/>
      <c r="M100" s="16"/>
      <c r="N100" s="27"/>
      <c r="O100" s="16"/>
      <c r="P100" s="28"/>
      <c r="Q100" s="29"/>
      <c r="R100" s="30" t="str">
        <f t="shared" si="19"/>
        <v/>
      </c>
      <c r="S100" s="17"/>
      <c r="T100" s="31"/>
      <c r="U100" s="32"/>
      <c r="V100" s="17"/>
      <c r="W100" s="33"/>
      <c r="X100" s="16"/>
      <c r="Y100" s="34" t="str">
        <f t="shared" si="12"/>
        <v>¨</v>
      </c>
      <c r="Z100" s="15"/>
      <c r="AA100" s="35" t="str">
        <f t="shared" si="13"/>
        <v>Err: Missing Brand</v>
      </c>
      <c r="AB100" s="36">
        <f t="shared" si="10"/>
        <v>18</v>
      </c>
      <c r="AC100" s="16"/>
    </row>
    <row r="101" spans="1:29" ht="40" customHeight="1">
      <c r="A101" s="15"/>
      <c r="B101" s="19"/>
      <c r="C101" s="20"/>
      <c r="D101" s="15"/>
      <c r="E101" s="21"/>
      <c r="F101" s="16"/>
      <c r="G101" s="22" t="str">
        <f t="shared" si="11"/>
        <v>¨</v>
      </c>
      <c r="H101" s="23"/>
      <c r="I101" s="15"/>
      <c r="J101" s="24"/>
      <c r="K101" s="25"/>
      <c r="L101" s="26"/>
      <c r="M101" s="16"/>
      <c r="N101" s="27"/>
      <c r="O101" s="16"/>
      <c r="P101" s="28"/>
      <c r="Q101" s="29"/>
      <c r="R101" s="30" t="str">
        <f t="shared" si="19"/>
        <v/>
      </c>
      <c r="S101" s="17"/>
      <c r="T101" s="31"/>
      <c r="U101" s="32"/>
      <c r="V101" s="17"/>
      <c r="W101" s="33"/>
      <c r="X101" s="16"/>
      <c r="Y101" s="34" t="str">
        <f t="shared" si="12"/>
        <v>¨</v>
      </c>
      <c r="Z101" s="15"/>
      <c r="AA101" s="35" t="str">
        <f t="shared" si="13"/>
        <v>Err: Missing Brand</v>
      </c>
      <c r="AB101" s="36">
        <f t="shared" si="10"/>
        <v>18</v>
      </c>
      <c r="AC101" s="16"/>
    </row>
    <row r="102" spans="1:29" ht="40" customHeight="1">
      <c r="A102" s="15"/>
      <c r="B102" s="19"/>
      <c r="C102" s="20"/>
      <c r="D102" s="15"/>
      <c r="E102" s="21"/>
      <c r="F102" s="16"/>
      <c r="G102" s="22" t="str">
        <f t="shared" si="11"/>
        <v>¨</v>
      </c>
      <c r="H102" s="23"/>
      <c r="I102" s="15"/>
      <c r="J102" s="24"/>
      <c r="K102" s="25"/>
      <c r="L102" s="26"/>
      <c r="M102" s="16"/>
      <c r="N102" s="27"/>
      <c r="O102" s="16"/>
      <c r="P102" s="28"/>
      <c r="Q102" s="29"/>
      <c r="R102" s="30" t="str">
        <f t="shared" si="19"/>
        <v/>
      </c>
      <c r="S102" s="17"/>
      <c r="T102" s="31"/>
      <c r="U102" s="32"/>
      <c r="V102" s="17"/>
      <c r="W102" s="33"/>
      <c r="X102" s="16"/>
      <c r="Y102" s="34" t="str">
        <f t="shared" si="12"/>
        <v>¨</v>
      </c>
      <c r="Z102" s="15"/>
      <c r="AA102" s="35" t="str">
        <f t="shared" si="13"/>
        <v>Err: Missing Brand</v>
      </c>
      <c r="AB102" s="36">
        <f t="shared" si="10"/>
        <v>18</v>
      </c>
      <c r="AC102" s="16"/>
    </row>
    <row r="103" spans="1:29" ht="40" customHeight="1">
      <c r="A103" s="15"/>
      <c r="B103" s="19"/>
      <c r="C103" s="20"/>
      <c r="D103" s="15"/>
      <c r="E103" s="21"/>
      <c r="F103" s="16"/>
      <c r="G103" s="22" t="str">
        <f t="shared" si="11"/>
        <v>¨</v>
      </c>
      <c r="H103" s="23"/>
      <c r="I103" s="15"/>
      <c r="J103" s="24"/>
      <c r="K103" s="25"/>
      <c r="L103" s="26"/>
      <c r="M103" s="16"/>
      <c r="N103" s="27"/>
      <c r="O103" s="16"/>
      <c r="P103" s="28"/>
      <c r="Q103" s="29"/>
      <c r="R103" s="30" t="str">
        <f t="shared" si="19"/>
        <v/>
      </c>
      <c r="S103" s="17"/>
      <c r="T103" s="31"/>
      <c r="U103" s="32"/>
      <c r="V103" s="17"/>
      <c r="W103" s="33"/>
      <c r="X103" s="16"/>
      <c r="Y103" s="34" t="str">
        <f t="shared" si="12"/>
        <v>¨</v>
      </c>
      <c r="Z103" s="15"/>
      <c r="AA103" s="35" t="str">
        <f t="shared" si="13"/>
        <v>Err: Missing Brand</v>
      </c>
      <c r="AB103" s="36">
        <f t="shared" si="10"/>
        <v>18</v>
      </c>
      <c r="AC103" s="16"/>
    </row>
    <row r="104" spans="1:29" ht="40" customHeight="1">
      <c r="A104" s="15"/>
      <c r="B104" s="19"/>
      <c r="C104" s="20"/>
      <c r="D104" s="15"/>
      <c r="E104" s="21"/>
      <c r="F104" s="16"/>
      <c r="G104" s="22" t="str">
        <f t="shared" si="11"/>
        <v>¨</v>
      </c>
      <c r="H104" s="23"/>
      <c r="I104" s="15"/>
      <c r="J104" s="24"/>
      <c r="K104" s="25"/>
      <c r="L104" s="26"/>
      <c r="M104" s="16"/>
      <c r="N104" s="27"/>
      <c r="O104" s="16"/>
      <c r="P104" s="28"/>
      <c r="Q104" s="29"/>
      <c r="R104" s="30" t="str">
        <f t="shared" si="19"/>
        <v/>
      </c>
      <c r="S104" s="17"/>
      <c r="T104" s="31"/>
      <c r="U104" s="32"/>
      <c r="V104" s="17"/>
      <c r="W104" s="33"/>
      <c r="X104" s="16"/>
      <c r="Y104" s="34" t="str">
        <f t="shared" si="12"/>
        <v>¨</v>
      </c>
      <c r="Z104" s="15"/>
      <c r="AA104" s="35" t="str">
        <f t="shared" si="13"/>
        <v>Err: Missing Brand</v>
      </c>
      <c r="AB104" s="36">
        <f t="shared" si="10"/>
        <v>18</v>
      </c>
      <c r="AC104" s="16"/>
    </row>
    <row r="105" spans="1:29" ht="40" customHeight="1">
      <c r="A105" s="15"/>
      <c r="B105" s="19"/>
      <c r="C105" s="20"/>
      <c r="D105" s="15"/>
      <c r="E105" s="21"/>
      <c r="F105" s="16"/>
      <c r="G105" s="22" t="str">
        <f t="shared" si="11"/>
        <v>¨</v>
      </c>
      <c r="H105" s="23"/>
      <c r="I105" s="15"/>
      <c r="J105" s="24"/>
      <c r="K105" s="25"/>
      <c r="L105" s="26"/>
      <c r="M105" s="16"/>
      <c r="N105" s="27"/>
      <c r="O105" s="16"/>
      <c r="P105" s="28"/>
      <c r="Q105" s="29"/>
      <c r="R105" s="30" t="str">
        <f t="shared" si="19"/>
        <v/>
      </c>
      <c r="S105" s="17"/>
      <c r="T105" s="31"/>
      <c r="U105" s="32"/>
      <c r="V105" s="17"/>
      <c r="W105" s="33"/>
      <c r="X105" s="16"/>
      <c r="Y105" s="34" t="str">
        <f t="shared" si="12"/>
        <v>¨</v>
      </c>
      <c r="Z105" s="15"/>
      <c r="AA105" s="35" t="str">
        <f t="shared" si="13"/>
        <v>Err: Missing Brand</v>
      </c>
      <c r="AB105" s="36">
        <f t="shared" si="10"/>
        <v>18</v>
      </c>
      <c r="AC105" s="16"/>
    </row>
    <row r="106" spans="1:29" ht="40" customHeight="1">
      <c r="A106" s="15"/>
      <c r="B106" s="19"/>
      <c r="C106" s="20"/>
      <c r="D106" s="15"/>
      <c r="E106" s="21"/>
      <c r="F106" s="16"/>
      <c r="G106" s="22" t="str">
        <f t="shared" si="11"/>
        <v>¨</v>
      </c>
      <c r="H106" s="23"/>
      <c r="I106" s="15"/>
      <c r="J106" s="24"/>
      <c r="K106" s="25"/>
      <c r="L106" s="26"/>
      <c r="M106" s="16"/>
      <c r="N106" s="27"/>
      <c r="O106" s="16"/>
      <c r="P106" s="28"/>
      <c r="Q106" s="29"/>
      <c r="R106" s="30" t="str">
        <f t="shared" si="19"/>
        <v/>
      </c>
      <c r="S106" s="17"/>
      <c r="T106" s="31"/>
      <c r="U106" s="32"/>
      <c r="V106" s="17"/>
      <c r="W106" s="33"/>
      <c r="X106" s="16"/>
      <c r="Y106" s="34" t="str">
        <f t="shared" si="12"/>
        <v>¨</v>
      </c>
      <c r="Z106" s="15"/>
      <c r="AA106" s="35" t="str">
        <f t="shared" si="13"/>
        <v>Err: Missing Brand</v>
      </c>
      <c r="AB106" s="36">
        <f t="shared" si="10"/>
        <v>18</v>
      </c>
      <c r="AC106" s="16"/>
    </row>
    <row r="107" spans="1:29" ht="40" customHeight="1">
      <c r="A107" s="15"/>
      <c r="B107" s="19"/>
      <c r="C107" s="20"/>
      <c r="D107" s="15"/>
      <c r="E107" s="21"/>
      <c r="F107" s="16"/>
      <c r="G107" s="22" t="str">
        <f t="shared" si="11"/>
        <v>¨</v>
      </c>
      <c r="H107" s="23"/>
      <c r="I107" s="15"/>
      <c r="J107" s="24"/>
      <c r="K107" s="25"/>
      <c r="L107" s="26"/>
      <c r="M107" s="16"/>
      <c r="N107" s="27"/>
      <c r="O107" s="16"/>
      <c r="P107" s="28"/>
      <c r="Q107" s="29"/>
      <c r="R107" s="30" t="str">
        <f t="shared" si="19"/>
        <v/>
      </c>
      <c r="S107" s="17"/>
      <c r="T107" s="31"/>
      <c r="U107" s="32"/>
      <c r="V107" s="17"/>
      <c r="W107" s="33"/>
      <c r="X107" s="16"/>
      <c r="Y107" s="34" t="str">
        <f t="shared" si="12"/>
        <v>¨</v>
      </c>
      <c r="Z107" s="15"/>
      <c r="AA107" s="35" t="str">
        <f t="shared" si="13"/>
        <v>Err: Missing Brand</v>
      </c>
      <c r="AB107" s="36">
        <f t="shared" si="10"/>
        <v>18</v>
      </c>
      <c r="AC107" s="16"/>
    </row>
    <row r="108" spans="1:29" ht="40" customHeight="1">
      <c r="A108" s="15"/>
      <c r="B108" s="19"/>
      <c r="C108" s="20"/>
      <c r="D108" s="15"/>
      <c r="E108" s="21"/>
      <c r="F108" s="16"/>
      <c r="G108" s="22" t="str">
        <f t="shared" si="11"/>
        <v>¨</v>
      </c>
      <c r="H108" s="23"/>
      <c r="I108" s="15"/>
      <c r="J108" s="24"/>
      <c r="K108" s="25"/>
      <c r="L108" s="26"/>
      <c r="M108" s="16"/>
      <c r="N108" s="27"/>
      <c r="O108" s="16"/>
      <c r="P108" s="28"/>
      <c r="Q108" s="29"/>
      <c r="R108" s="30" t="str">
        <f t="shared" si="19"/>
        <v/>
      </c>
      <c r="S108" s="17"/>
      <c r="T108" s="31"/>
      <c r="U108" s="32"/>
      <c r="V108" s="17"/>
      <c r="W108" s="33"/>
      <c r="X108" s="16"/>
      <c r="Y108" s="34" t="str">
        <f t="shared" si="12"/>
        <v>¨</v>
      </c>
      <c r="Z108" s="15"/>
      <c r="AA108" s="35" t="str">
        <f t="shared" si="13"/>
        <v>Err: Missing Brand</v>
      </c>
      <c r="AB108" s="36">
        <f t="shared" si="10"/>
        <v>18</v>
      </c>
      <c r="AC108" s="16"/>
    </row>
    <row r="109" spans="1:29" ht="40" customHeight="1">
      <c r="A109" s="15"/>
      <c r="B109" s="19"/>
      <c r="C109" s="20"/>
      <c r="D109" s="15"/>
      <c r="E109" s="21"/>
      <c r="F109" s="16"/>
      <c r="G109" s="22" t="str">
        <f t="shared" si="11"/>
        <v>¨</v>
      </c>
      <c r="H109" s="23"/>
      <c r="I109" s="15"/>
      <c r="J109" s="24"/>
      <c r="K109" s="25"/>
      <c r="L109" s="26"/>
      <c r="M109" s="16"/>
      <c r="N109" s="27"/>
      <c r="O109" s="16"/>
      <c r="P109" s="28"/>
      <c r="Q109" s="29"/>
      <c r="R109" s="30" t="str">
        <f t="shared" si="19"/>
        <v/>
      </c>
      <c r="S109" s="17"/>
      <c r="T109" s="31"/>
      <c r="U109" s="32"/>
      <c r="V109" s="17"/>
      <c r="W109" s="33"/>
      <c r="X109" s="16"/>
      <c r="Y109" s="34" t="str">
        <f t="shared" si="12"/>
        <v>¨</v>
      </c>
      <c r="Z109" s="15"/>
      <c r="AA109" s="35" t="str">
        <f t="shared" si="13"/>
        <v>Err: Missing Brand</v>
      </c>
      <c r="AB109" s="36">
        <f t="shared" si="10"/>
        <v>18</v>
      </c>
      <c r="AC109" s="16"/>
    </row>
    <row r="110" spans="1:29" ht="40" customHeight="1">
      <c r="A110" s="15"/>
      <c r="B110" s="19"/>
      <c r="C110" s="20"/>
      <c r="D110" s="15"/>
      <c r="E110" s="21"/>
      <c r="F110" s="16"/>
      <c r="G110" s="22" t="str">
        <f t="shared" si="11"/>
        <v>¨</v>
      </c>
      <c r="H110" s="23"/>
      <c r="I110" s="15"/>
      <c r="J110" s="24"/>
      <c r="K110" s="25"/>
      <c r="L110" s="26"/>
      <c r="M110" s="16"/>
      <c r="N110" s="27"/>
      <c r="O110" s="16"/>
      <c r="P110" s="28"/>
      <c r="Q110" s="29"/>
      <c r="R110" s="30" t="str">
        <f t="shared" si="19"/>
        <v/>
      </c>
      <c r="S110" s="17"/>
      <c r="T110" s="31"/>
      <c r="U110" s="32"/>
      <c r="V110" s="17"/>
      <c r="W110" s="33"/>
      <c r="X110" s="16"/>
      <c r="Y110" s="34" t="str">
        <f t="shared" si="12"/>
        <v>¨</v>
      </c>
      <c r="Z110" s="15"/>
      <c r="AA110" s="35" t="str">
        <f t="shared" si="13"/>
        <v>Err: Missing Brand</v>
      </c>
      <c r="AB110" s="36">
        <f t="shared" si="10"/>
        <v>18</v>
      </c>
      <c r="AC110" s="16"/>
    </row>
    <row r="111" spans="1:29" ht="40" customHeight="1">
      <c r="A111" s="15"/>
      <c r="B111" s="19"/>
      <c r="C111" s="20"/>
      <c r="D111" s="15"/>
      <c r="E111" s="21"/>
      <c r="F111" s="16"/>
      <c r="G111" s="22" t="str">
        <f t="shared" si="11"/>
        <v>¨</v>
      </c>
      <c r="H111" s="23"/>
      <c r="I111" s="15"/>
      <c r="J111" s="24"/>
      <c r="K111" s="25"/>
      <c r="L111" s="26"/>
      <c r="M111" s="16"/>
      <c r="N111" s="27"/>
      <c r="O111" s="16"/>
      <c r="P111" s="28"/>
      <c r="Q111" s="29"/>
      <c r="R111" s="30" t="str">
        <f t="shared" si="19"/>
        <v/>
      </c>
      <c r="S111" s="17"/>
      <c r="T111" s="31"/>
      <c r="U111" s="32"/>
      <c r="V111" s="17"/>
      <c r="W111" s="33"/>
      <c r="X111" s="16"/>
      <c r="Y111" s="34" t="str">
        <f t="shared" si="12"/>
        <v>¨</v>
      </c>
      <c r="Z111" s="15"/>
      <c r="AA111" s="35" t="str">
        <f t="shared" si="13"/>
        <v>Err: Missing Brand</v>
      </c>
      <c r="AB111" s="36">
        <f t="shared" si="10"/>
        <v>18</v>
      </c>
      <c r="AC111" s="16"/>
    </row>
    <row r="112" spans="1:29" ht="40" customHeight="1">
      <c r="A112" s="15"/>
      <c r="B112" s="19"/>
      <c r="C112" s="20"/>
      <c r="D112" s="15"/>
      <c r="E112" s="21"/>
      <c r="F112" s="16"/>
      <c r="G112" s="22" t="str">
        <f t="shared" si="11"/>
        <v>¨</v>
      </c>
      <c r="H112" s="23"/>
      <c r="I112" s="15"/>
      <c r="J112" s="24"/>
      <c r="K112" s="25"/>
      <c r="L112" s="26"/>
      <c r="M112" s="16"/>
      <c r="N112" s="27"/>
      <c r="O112" s="16"/>
      <c r="P112" s="28"/>
      <c r="Q112" s="29"/>
      <c r="R112" s="30" t="str">
        <f t="shared" si="19"/>
        <v/>
      </c>
      <c r="S112" s="17"/>
      <c r="T112" s="31"/>
      <c r="U112" s="32"/>
      <c r="V112" s="17"/>
      <c r="W112" s="33"/>
      <c r="X112" s="16"/>
      <c r="Y112" s="34" t="str">
        <f t="shared" si="12"/>
        <v>¨</v>
      </c>
      <c r="Z112" s="15"/>
      <c r="AA112" s="35" t="str">
        <f t="shared" si="13"/>
        <v>Err: Missing Brand</v>
      </c>
      <c r="AB112" s="36">
        <f t="shared" si="10"/>
        <v>18</v>
      </c>
      <c r="AC112" s="16"/>
    </row>
    <row r="113" spans="1:29" ht="40" customHeight="1">
      <c r="A113" s="15"/>
      <c r="B113" s="19"/>
      <c r="C113" s="20"/>
      <c r="D113" s="15"/>
      <c r="E113" s="21"/>
      <c r="F113" s="16"/>
      <c r="G113" s="22" t="str">
        <f t="shared" si="11"/>
        <v>¨</v>
      </c>
      <c r="H113" s="23"/>
      <c r="I113" s="15"/>
      <c r="J113" s="24"/>
      <c r="K113" s="25"/>
      <c r="L113" s="26"/>
      <c r="M113" s="16"/>
      <c r="N113" s="27"/>
      <c r="O113" s="16"/>
      <c r="P113" s="28"/>
      <c r="Q113" s="29"/>
      <c r="R113" s="30" t="str">
        <f t="shared" si="19"/>
        <v/>
      </c>
      <c r="S113" s="17"/>
      <c r="T113" s="31"/>
      <c r="U113" s="32"/>
      <c r="V113" s="17"/>
      <c r="W113" s="33"/>
      <c r="X113" s="16"/>
      <c r="Y113" s="34" t="str">
        <f t="shared" si="12"/>
        <v>¨</v>
      </c>
      <c r="Z113" s="15"/>
      <c r="AA113" s="35" t="str">
        <f t="shared" si="13"/>
        <v>Err: Missing Brand</v>
      </c>
      <c r="AB113" s="36">
        <f t="shared" si="10"/>
        <v>18</v>
      </c>
      <c r="AC113" s="16"/>
    </row>
    <row r="114" spans="1:29" ht="40" customHeight="1">
      <c r="A114" s="15"/>
      <c r="B114" s="19"/>
      <c r="C114" s="20"/>
      <c r="D114" s="15"/>
      <c r="E114" s="21"/>
      <c r="F114" s="16"/>
      <c r="G114" s="22" t="str">
        <f t="shared" si="11"/>
        <v>¨</v>
      </c>
      <c r="H114" s="23"/>
      <c r="I114" s="15"/>
      <c r="J114" s="24"/>
      <c r="K114" s="25"/>
      <c r="L114" s="26"/>
      <c r="M114" s="16"/>
      <c r="N114" s="27"/>
      <c r="O114" s="16"/>
      <c r="P114" s="28"/>
      <c r="Q114" s="29"/>
      <c r="R114" s="30" t="str">
        <f t="shared" si="19"/>
        <v/>
      </c>
      <c r="S114" s="17"/>
      <c r="T114" s="31"/>
      <c r="U114" s="32"/>
      <c r="V114" s="17"/>
      <c r="W114" s="33"/>
      <c r="X114" s="16"/>
      <c r="Y114" s="34" t="str">
        <f t="shared" si="12"/>
        <v>¨</v>
      </c>
      <c r="Z114" s="15"/>
      <c r="AA114" s="35" t="str">
        <f t="shared" si="13"/>
        <v>Err: Missing Brand</v>
      </c>
      <c r="AB114" s="36">
        <f t="shared" si="10"/>
        <v>18</v>
      </c>
      <c r="AC114" s="16"/>
    </row>
    <row r="115" spans="1:29" ht="40" customHeight="1">
      <c r="A115" s="15"/>
      <c r="B115" s="19"/>
      <c r="C115" s="20"/>
      <c r="D115" s="15"/>
      <c r="E115" s="21"/>
      <c r="F115" s="16"/>
      <c r="G115" s="22" t="str">
        <f t="shared" si="11"/>
        <v>¨</v>
      </c>
      <c r="H115" s="23"/>
      <c r="I115" s="15"/>
      <c r="J115" s="24"/>
      <c r="K115" s="25"/>
      <c r="L115" s="26"/>
      <c r="M115" s="16"/>
      <c r="N115" s="27"/>
      <c r="O115" s="16"/>
      <c r="P115" s="28"/>
      <c r="Q115" s="29"/>
      <c r="R115" s="30" t="str">
        <f t="shared" si="19"/>
        <v/>
      </c>
      <c r="S115" s="17"/>
      <c r="T115" s="31"/>
      <c r="U115" s="32"/>
      <c r="V115" s="17"/>
      <c r="W115" s="33"/>
      <c r="X115" s="16"/>
      <c r="Y115" s="34" t="str">
        <f t="shared" si="12"/>
        <v>¨</v>
      </c>
      <c r="Z115" s="15"/>
      <c r="AA115" s="35" t="str">
        <f t="shared" si="13"/>
        <v>Err: Missing Brand</v>
      </c>
      <c r="AB115" s="36">
        <f t="shared" si="10"/>
        <v>18</v>
      </c>
      <c r="AC115" s="16"/>
    </row>
    <row r="116" spans="1:29" ht="40" customHeight="1">
      <c r="A116" s="15"/>
      <c r="B116" s="19"/>
      <c r="C116" s="20"/>
      <c r="D116" s="15"/>
      <c r="E116" s="21"/>
      <c r="F116" s="16"/>
      <c r="G116" s="22" t="str">
        <f t="shared" si="11"/>
        <v>¨</v>
      </c>
      <c r="H116" s="23"/>
      <c r="I116" s="15"/>
      <c r="J116" s="24"/>
      <c r="K116" s="25"/>
      <c r="L116" s="26"/>
      <c r="M116" s="16"/>
      <c r="N116" s="27"/>
      <c r="O116" s="16"/>
      <c r="P116" s="28"/>
      <c r="Q116" s="29"/>
      <c r="R116" s="30" t="str">
        <f t="shared" si="19"/>
        <v/>
      </c>
      <c r="S116" s="17"/>
      <c r="T116" s="31"/>
      <c r="U116" s="32"/>
      <c r="V116" s="17"/>
      <c r="W116" s="33"/>
      <c r="X116" s="16"/>
      <c r="Y116" s="34" t="str">
        <f t="shared" si="12"/>
        <v>¨</v>
      </c>
      <c r="Z116" s="15"/>
      <c r="AA116" s="35" t="str">
        <f t="shared" si="13"/>
        <v>Err: Missing Brand</v>
      </c>
      <c r="AB116" s="36">
        <f t="shared" si="10"/>
        <v>18</v>
      </c>
      <c r="AC116" s="16"/>
    </row>
    <row r="117" spans="1:29" ht="40" customHeight="1">
      <c r="A117" s="15"/>
      <c r="B117" s="19"/>
      <c r="C117" s="20"/>
      <c r="D117" s="15"/>
      <c r="E117" s="21"/>
      <c r="F117" s="16"/>
      <c r="G117" s="22" t="str">
        <f t="shared" si="11"/>
        <v>¨</v>
      </c>
      <c r="H117" s="23"/>
      <c r="I117" s="15"/>
      <c r="J117" s="24"/>
      <c r="K117" s="25"/>
      <c r="L117" s="26"/>
      <c r="M117" s="16"/>
      <c r="N117" s="27"/>
      <c r="O117" s="16"/>
      <c r="P117" s="28"/>
      <c r="Q117" s="29"/>
      <c r="R117" s="30" t="str">
        <f t="shared" si="19"/>
        <v/>
      </c>
      <c r="S117" s="17"/>
      <c r="T117" s="31"/>
      <c r="U117" s="32"/>
      <c r="V117" s="17"/>
      <c r="W117" s="33"/>
      <c r="X117" s="16"/>
      <c r="Y117" s="34" t="str">
        <f t="shared" si="12"/>
        <v>¨</v>
      </c>
      <c r="Z117" s="15"/>
      <c r="AA117" s="35" t="str">
        <f t="shared" si="13"/>
        <v>Err: Missing Brand</v>
      </c>
      <c r="AB117" s="36">
        <f t="shared" si="10"/>
        <v>18</v>
      </c>
      <c r="AC117" s="16"/>
    </row>
    <row r="118" spans="1:29" ht="40" customHeight="1">
      <c r="A118" s="15"/>
      <c r="B118" s="37"/>
      <c r="C118" s="38"/>
      <c r="D118" s="15"/>
      <c r="E118" s="39"/>
      <c r="F118" s="16"/>
      <c r="G118" s="40"/>
      <c r="H118" s="41"/>
      <c r="I118" s="15"/>
      <c r="J118" s="42"/>
      <c r="K118" s="43"/>
      <c r="L118" s="38"/>
      <c r="M118" s="16"/>
      <c r="N118" s="44"/>
      <c r="O118" s="16"/>
      <c r="P118" s="45">
        <f>SUBTOTAL(109,Tbl_Customization[Best Price])</f>
        <v>24505.680000000018</v>
      </c>
      <c r="Q118" s="46">
        <f>SUBTOTAL(109,Tbl_Customization[Ship Cost])</f>
        <v>0</v>
      </c>
      <c r="R118" s="47">
        <f>SUBTOTAL(109,Tbl_Customization[Total Cost])</f>
        <v>24505.680000000018</v>
      </c>
      <c r="S118" s="16"/>
      <c r="T118" s="48"/>
      <c r="U118" s="49"/>
      <c r="V118" s="16"/>
      <c r="W118" s="50"/>
      <c r="X118" s="16"/>
      <c r="Y118" s="51"/>
      <c r="Z118" s="15"/>
      <c r="AA118" s="52"/>
      <c r="AB118" s="53"/>
      <c r="AC118" s="16"/>
    </row>
  </sheetData>
  <sheetProtection password="CF76" sheet="1" objects="1" scenarios="1" insertRows="0" deleteRows="0" sort="0" autoFilter="0"/>
  <conditionalFormatting sqref="Y2:Y117">
    <cfRule type="cellIs" dxfId="6" priority="7" operator="equal">
      <formula>"¨"</formula>
    </cfRule>
  </conditionalFormatting>
  <conditionalFormatting sqref="AB2:AB117">
    <cfRule type="expression" dxfId="5" priority="4">
      <formula>AB2&gt;30</formula>
    </cfRule>
  </conditionalFormatting>
  <conditionalFormatting sqref="E2:E117 N2:N117 P2:R117 Y2:Y117 AA2:AB117 B2:C117 W2:W117 T2:U117 G2:H117 J2:L117">
    <cfRule type="expression" dxfId="4" priority="8">
      <formula>$Y2="þ"</formula>
    </cfRule>
  </conditionalFormatting>
  <conditionalFormatting sqref="B2:C117 E2:E117 N2:N117 P2:R117 T2:U117 W2:W117 Y2:Y117 AA2:AB117 G2:H117 J2:L117">
    <cfRule type="expression" dxfId="3" priority="1">
      <formula>$J2="Resell"</formula>
    </cfRule>
    <cfRule type="expression" dxfId="2" priority="6">
      <formula>OR($G2="þ",$H2="x",$H2="X")</formula>
    </cfRule>
  </conditionalFormatting>
  <conditionalFormatting sqref="L2:L117">
    <cfRule type="duplicateValues" dxfId="1" priority="2194"/>
  </conditionalFormatting>
  <conditionalFormatting sqref="AA2:AA117">
    <cfRule type="expression" dxfId="0" priority="2196">
      <formula>AND(LEFT(AA2,3)&lt;&gt;"Err",COUNTIF($AA$2:$AA$117,AA2)&gt;1)</formula>
    </cfRule>
  </conditionalFormatting>
  <printOptions horizontalCentered="1"/>
  <pageMargins left="0.2" right="0.2" top="0.72" bottom="0.2" header="0.35" footer="0.3"/>
  <pageSetup scale="63" orientation="landscape" r:id="rId1"/>
  <headerFooter>
    <oddHeader>&amp;C&amp;"Broadway,Regular"&amp;18&amp;K0000FFMy Wrangler Customization</oddHeader>
  </headerFooter>
  <drawing r:id="rId2"/>
  <legacyDrawing r:id="rId3"/>
  <controls>
    <mc:AlternateContent xmlns:mc="http://schemas.openxmlformats.org/markup-compatibility/2006">
      <mc:Choice Requires="x14">
        <control shapeId="1037" r:id="rId4" name="Final_DealerCost_TxtBx">
          <controlPr autoLine="0" r:id="rId5">
            <anchor>
              <from>
                <xdr:col>17</xdr:col>
                <xdr:colOff>488950</xdr:colOff>
                <xdr:row>0</xdr:row>
                <xdr:rowOff>273050</xdr:rowOff>
              </from>
              <to>
                <xdr:col>19</xdr:col>
                <xdr:colOff>501650</xdr:colOff>
                <xdr:row>0</xdr:row>
                <xdr:rowOff>457200</xdr:rowOff>
              </to>
            </anchor>
          </controlPr>
        </control>
      </mc:Choice>
      <mc:Fallback>
        <control shapeId="1037" r:id="rId4" name="Final_DealerCost_TxtBx"/>
      </mc:Fallback>
    </mc:AlternateContent>
    <mc:AlternateContent xmlns:mc="http://schemas.openxmlformats.org/markup-compatibility/2006">
      <mc:Choice Requires="x14">
        <control shapeId="1036" r:id="rId6" name="Final_CustzCost_TxtBx">
          <controlPr autoLine="0" r:id="rId7">
            <anchor>
              <from>
                <xdr:col>17</xdr:col>
                <xdr:colOff>488950</xdr:colOff>
                <xdr:row>0</xdr:row>
                <xdr:rowOff>495300</xdr:rowOff>
              </from>
              <to>
                <xdr:col>19</xdr:col>
                <xdr:colOff>501650</xdr:colOff>
                <xdr:row>0</xdr:row>
                <xdr:rowOff>679450</xdr:rowOff>
              </to>
            </anchor>
          </controlPr>
        </control>
      </mc:Choice>
      <mc:Fallback>
        <control shapeId="1036" r:id="rId6" name="Final_CustzCost_TxtBx"/>
      </mc:Fallback>
    </mc:AlternateContent>
    <mc:AlternateContent xmlns:mc="http://schemas.openxmlformats.org/markup-compatibility/2006">
      <mc:Choice Requires="x14">
        <control shapeId="1035" r:id="rId8" name="Final_Cost_TxtBx">
          <controlPr autoLine="0" r:id="rId9">
            <anchor>
              <from>
                <xdr:col>17</xdr:col>
                <xdr:colOff>488950</xdr:colOff>
                <xdr:row>0</xdr:row>
                <xdr:rowOff>717550</xdr:rowOff>
              </from>
              <to>
                <xdr:col>19</xdr:col>
                <xdr:colOff>501650</xdr:colOff>
                <xdr:row>0</xdr:row>
                <xdr:rowOff>901700</xdr:rowOff>
              </to>
            </anchor>
          </controlPr>
        </control>
      </mc:Choice>
      <mc:Fallback>
        <control shapeId="1035" r:id="rId8" name="Final_Cost_TxtBx"/>
      </mc:Fallback>
    </mc:AlternateContent>
    <mc:AlternateContent xmlns:mc="http://schemas.openxmlformats.org/markup-compatibility/2006">
      <mc:Choice Requires="x14">
        <control shapeId="1034" r:id="rId10" name="TotalPurch_TxtBx">
          <controlPr autoLine="0" r:id="rId11">
            <anchor>
              <from>
                <xdr:col>13</xdr:col>
                <xdr:colOff>3524250</xdr:colOff>
                <xdr:row>0</xdr:row>
                <xdr:rowOff>273050</xdr:rowOff>
              </from>
              <to>
                <xdr:col>15</xdr:col>
                <xdr:colOff>342900</xdr:colOff>
                <xdr:row>0</xdr:row>
                <xdr:rowOff>457200</xdr:rowOff>
              </to>
            </anchor>
          </controlPr>
        </control>
      </mc:Choice>
      <mc:Fallback>
        <control shapeId="1034" r:id="rId10" name="TotalPurch_TxtBx"/>
      </mc:Fallback>
    </mc:AlternateContent>
    <mc:AlternateContent xmlns:mc="http://schemas.openxmlformats.org/markup-compatibility/2006">
      <mc:Choice Requires="x14">
        <control shapeId="1033" r:id="rId12" name="TotalResell_TxtBx">
          <controlPr autoLine="0" r:id="rId13">
            <anchor>
              <from>
                <xdr:col>13</xdr:col>
                <xdr:colOff>3524250</xdr:colOff>
                <xdr:row>0</xdr:row>
                <xdr:rowOff>495300</xdr:rowOff>
              </from>
              <to>
                <xdr:col>15</xdr:col>
                <xdr:colOff>342900</xdr:colOff>
                <xdr:row>0</xdr:row>
                <xdr:rowOff>679450</xdr:rowOff>
              </to>
            </anchor>
          </controlPr>
        </control>
      </mc:Choice>
      <mc:Fallback>
        <control shapeId="1033" r:id="rId12" name="TotalResell_TxtBx"/>
      </mc:Fallback>
    </mc:AlternateContent>
    <mc:AlternateContent xmlns:mc="http://schemas.openxmlformats.org/markup-compatibility/2006">
      <mc:Choice Requires="x14">
        <control shapeId="1032" r:id="rId14" name="Custz_Total_TxtBx">
          <controlPr autoLine="0" r:id="rId15">
            <anchor>
              <from>
                <xdr:col>13</xdr:col>
                <xdr:colOff>3524250</xdr:colOff>
                <xdr:row>0</xdr:row>
                <xdr:rowOff>717550</xdr:rowOff>
              </from>
              <to>
                <xdr:col>15</xdr:col>
                <xdr:colOff>342900</xdr:colOff>
                <xdr:row>0</xdr:row>
                <xdr:rowOff>901700</xdr:rowOff>
              </to>
            </anchor>
          </controlPr>
        </control>
      </mc:Choice>
      <mc:Fallback>
        <control shapeId="1032" r:id="rId14" name="Custz_Total_TxtBx"/>
      </mc:Fallback>
    </mc:AlternateContent>
    <mc:AlternateContent xmlns:mc="http://schemas.openxmlformats.org/markup-compatibility/2006">
      <mc:Choice Requires="x14">
        <control shapeId="1030" r:id="rId16" name="Purch_Amt_TxtBx">
          <controlPr autoLine="0" linkedCell="Purch_Amt_TxtBx" r:id="rId17">
            <anchor>
              <from>
                <xdr:col>10</xdr:col>
                <xdr:colOff>571500</xdr:colOff>
                <xdr:row>0</xdr:row>
                <xdr:rowOff>292100</xdr:rowOff>
              </from>
              <to>
                <xdr:col>11</xdr:col>
                <xdr:colOff>596900</xdr:colOff>
                <xdr:row>0</xdr:row>
                <xdr:rowOff>476250</xdr:rowOff>
              </to>
            </anchor>
          </controlPr>
        </control>
      </mc:Choice>
      <mc:Fallback>
        <control shapeId="1030" r:id="rId16" name="Purch_Amt_TxtBx"/>
      </mc:Fallback>
    </mc:AlternateContent>
    <mc:AlternateContent xmlns:mc="http://schemas.openxmlformats.org/markup-compatibility/2006">
      <mc:Choice Requires="x14">
        <control shapeId="1029" r:id="rId18" name="Purch_ShipCost_TxtBx">
          <controlPr autoLine="0" linkedCell="Purch_ShipCost_Txt" r:id="rId19">
            <anchor>
              <from>
                <xdr:col>10</xdr:col>
                <xdr:colOff>571500</xdr:colOff>
                <xdr:row>0</xdr:row>
                <xdr:rowOff>508000</xdr:rowOff>
              </from>
              <to>
                <xdr:col>11</xdr:col>
                <xdr:colOff>596900</xdr:colOff>
                <xdr:row>0</xdr:row>
                <xdr:rowOff>692150</xdr:rowOff>
              </to>
            </anchor>
          </controlPr>
        </control>
      </mc:Choice>
      <mc:Fallback>
        <control shapeId="1029" r:id="rId18" name="Purch_ShipCost_TxtBx"/>
      </mc:Fallback>
    </mc:AlternateContent>
    <mc:AlternateContent xmlns:mc="http://schemas.openxmlformats.org/markup-compatibility/2006">
      <mc:Choice Requires="x14">
        <control shapeId="1028" r:id="rId20" name="Purch_Total_TxtBx">
          <controlPr autoLine="0" linkedCell="Purch_Total_Txt" r:id="rId21">
            <anchor>
              <from>
                <xdr:col>10</xdr:col>
                <xdr:colOff>571500</xdr:colOff>
                <xdr:row>0</xdr:row>
                <xdr:rowOff>723900</xdr:rowOff>
              </from>
              <to>
                <xdr:col>11</xdr:col>
                <xdr:colOff>596900</xdr:colOff>
                <xdr:row>0</xdr:row>
                <xdr:rowOff>908050</xdr:rowOff>
              </to>
            </anchor>
          </controlPr>
        </control>
      </mc:Choice>
      <mc:Fallback>
        <control shapeId="1028" r:id="rId20" name="Purch_Total_TxtBx"/>
      </mc:Fallback>
    </mc:AlternateContent>
    <mc:AlternateContent xmlns:mc="http://schemas.openxmlformats.org/markup-compatibility/2006">
      <mc:Choice Requires="x14">
        <control shapeId="1027" r:id="rId22" name="Resell_Amt_TxtBx">
          <controlPr autoLine="0" linkedCell="Resell_Amt_Txt" r:id="rId23">
            <anchor>
              <from>
                <xdr:col>13</xdr:col>
                <xdr:colOff>1250950</xdr:colOff>
                <xdr:row>0</xdr:row>
                <xdr:rowOff>285750</xdr:rowOff>
              </from>
              <to>
                <xdr:col>13</xdr:col>
                <xdr:colOff>2070100</xdr:colOff>
                <xdr:row>0</xdr:row>
                <xdr:rowOff>469900</xdr:rowOff>
              </to>
            </anchor>
          </controlPr>
        </control>
      </mc:Choice>
      <mc:Fallback>
        <control shapeId="1027" r:id="rId22" name="Resell_Amt_TxtBx"/>
      </mc:Fallback>
    </mc:AlternateContent>
    <mc:AlternateContent xmlns:mc="http://schemas.openxmlformats.org/markup-compatibility/2006">
      <mc:Choice Requires="x14">
        <control shapeId="1026" r:id="rId24" name="Resell_ShipCost_TxtBx">
          <controlPr autoLine="0" linkedCell="Resell_ShipCost_Txt" r:id="rId25">
            <anchor>
              <from>
                <xdr:col>13</xdr:col>
                <xdr:colOff>1250950</xdr:colOff>
                <xdr:row>0</xdr:row>
                <xdr:rowOff>508000</xdr:rowOff>
              </from>
              <to>
                <xdr:col>13</xdr:col>
                <xdr:colOff>2076450</xdr:colOff>
                <xdr:row>0</xdr:row>
                <xdr:rowOff>692150</xdr:rowOff>
              </to>
            </anchor>
          </controlPr>
        </control>
      </mc:Choice>
      <mc:Fallback>
        <control shapeId="1026" r:id="rId24" name="Resell_ShipCost_TxtBx"/>
      </mc:Fallback>
    </mc:AlternateContent>
    <mc:AlternateContent xmlns:mc="http://schemas.openxmlformats.org/markup-compatibility/2006">
      <mc:Choice Requires="x14">
        <control shapeId="1025" r:id="rId26" name="Resell_Total_TxtBx">
          <controlPr autoLine="0" linkedCell="Resell_Total_Txt" r:id="rId27">
            <anchor>
              <from>
                <xdr:col>13</xdr:col>
                <xdr:colOff>1250950</xdr:colOff>
                <xdr:row>0</xdr:row>
                <xdr:rowOff>723900</xdr:rowOff>
              </from>
              <to>
                <xdr:col>13</xdr:col>
                <xdr:colOff>2076450</xdr:colOff>
                <xdr:row>0</xdr:row>
                <xdr:rowOff>908050</xdr:rowOff>
              </to>
            </anchor>
          </controlPr>
        </control>
      </mc:Choice>
      <mc:Fallback>
        <control shapeId="1025" r:id="rId26" name="Resell_Total_TxtBx"/>
      </mc:Fallback>
    </mc:AlternateContent>
  </controls>
  <tableParts count="1">
    <tablePart r:id="rId2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8"/>
  <sheetViews>
    <sheetView showGridLines="0" workbookViewId="0">
      <selection activeCell="D9" sqref="D9"/>
    </sheetView>
  </sheetViews>
  <sheetFormatPr defaultRowHeight="27" customHeight="1"/>
  <cols>
    <col min="1" max="1" width="14.6328125" customWidth="1"/>
    <col min="2" max="4" width="10.26953125" customWidth="1"/>
  </cols>
  <sheetData>
    <row r="1" spans="1:4" ht="27" customHeight="1" thickBot="1">
      <c r="A1" s="65" t="s">
        <v>182</v>
      </c>
      <c r="B1" s="65"/>
      <c r="C1" s="65"/>
      <c r="D1" s="65"/>
    </row>
    <row r="2" spans="1:4" ht="27" customHeight="1" thickTop="1">
      <c r="A2" s="66"/>
      <c r="B2" s="66"/>
      <c r="C2" s="55" t="s">
        <v>183</v>
      </c>
      <c r="D2" s="55" t="s">
        <v>177</v>
      </c>
    </row>
    <row r="3" spans="1:4" ht="27" customHeight="1">
      <c r="A3" s="64" t="s">
        <v>184</v>
      </c>
      <c r="B3" s="64"/>
      <c r="C3" s="56">
        <f>SUMIFS(Tbl_Customization[Best Price],Tbl_Customization[X],"x",Tbl_Customization[Categ],"&lt;&gt;Resell")</f>
        <v>0</v>
      </c>
      <c r="D3" s="56">
        <f>SUMIFS(Tbl_Customization[Best Price],Tbl_Customization[X],"x",Tbl_Customization[Categ],"Resell")</f>
        <v>0</v>
      </c>
    </row>
    <row r="4" spans="1:4" ht="27" customHeight="1" thickBot="1">
      <c r="A4" s="67" t="s">
        <v>185</v>
      </c>
      <c r="B4" s="67"/>
      <c r="C4" s="57" t="str">
        <f>IF(C3=0,"0.00",IF(C3&lt;1000,TEXT(C3,"0.00"),TEXT(C3,"0,000.00")))</f>
        <v>0.00</v>
      </c>
      <c r="D4" s="57" t="str">
        <f>IF(D3=0,"0.00",IF(D3&lt;1000,TEXT(D3,"0.00"),TEXT(D3,"0,000.00")))</f>
        <v>0.00</v>
      </c>
    </row>
    <row r="5" spans="1:4" ht="27" customHeight="1" thickTop="1">
      <c r="A5" s="66" t="s">
        <v>186</v>
      </c>
      <c r="B5" s="66"/>
      <c r="C5" s="58">
        <f>SUMIFS(Tbl_Customization[Ship Cost],Tbl_Customization[X],"x",Tbl_Customization[Categ],"&lt;&gt;Resell")</f>
        <v>0</v>
      </c>
      <c r="D5" s="58">
        <f>SUMIFS(Tbl_Customization[Ship Cost],Tbl_Customization[X],"x",Tbl_Customization[Categ],"Resell")</f>
        <v>0</v>
      </c>
    </row>
    <row r="6" spans="1:4" ht="27" customHeight="1" thickBot="1">
      <c r="A6" s="67" t="s">
        <v>187</v>
      </c>
      <c r="B6" s="67"/>
      <c r="C6" s="59" t="str">
        <f>IF(C5=0,"0.00",IF(C5&lt;1000,TEXT(C5,"0.00"),TEXT(C5,"0,000.00")))</f>
        <v>0.00</v>
      </c>
      <c r="D6" s="59" t="str">
        <f>IF(D5=0,"0.00",IF(D5&lt;1000,TEXT(D5,"0.00"),TEXT(D5,"0,000.00")))</f>
        <v>0.00</v>
      </c>
    </row>
    <row r="7" spans="1:4" ht="27" customHeight="1" thickTop="1">
      <c r="A7" s="63" t="s">
        <v>188</v>
      </c>
      <c r="B7" s="63"/>
      <c r="C7" s="60">
        <f>C3+C5</f>
        <v>0</v>
      </c>
      <c r="D7" s="60">
        <f>D3+D5</f>
        <v>0</v>
      </c>
    </row>
    <row r="8" spans="1:4" ht="27" customHeight="1">
      <c r="A8" s="64" t="s">
        <v>189</v>
      </c>
      <c r="B8" s="64"/>
      <c r="C8" s="61" t="str">
        <f>IF(C7=0,"0.00",IF(C7&lt;1000,TEXT(C7,"0.00"),TEXT(C7,"0,000.00")))</f>
        <v>0.00</v>
      </c>
      <c r="D8" s="61" t="str">
        <f>IF(D7=0,"0.00",IF(D7&lt;1000,TEXT(D7,"0.00"),TEXT(D7,"0,000.00")))</f>
        <v>0.00</v>
      </c>
    </row>
  </sheetData>
  <mergeCells count="8">
    <mergeCell ref="A7:B7"/>
    <mergeCell ref="A8:B8"/>
    <mergeCell ref="A1:D1"/>
    <mergeCell ref="A2:B2"/>
    <mergeCell ref="A3:B3"/>
    <mergeCell ref="A4:B4"/>
    <mergeCell ref="A5:B5"/>
    <mergeCell ref="A6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14</vt:i4>
      </vt:variant>
    </vt:vector>
  </HeadingPairs>
  <TitlesOfParts>
    <vt:vector size="16" baseType="lpstr">
      <vt:lpstr>Customization</vt:lpstr>
      <vt:lpstr>Sheet2</vt:lpstr>
      <vt:lpstr>Customization!AdminColms_ColmRng</vt:lpstr>
      <vt:lpstr>Customization!BorderColms_ColmRng</vt:lpstr>
      <vt:lpstr>Customization!ChkBx_ColmRng</vt:lpstr>
      <vt:lpstr>Customization!MacroOnly_ColmRng</vt:lpstr>
      <vt:lpstr>Customization!NonBorderColms_ColmRng</vt:lpstr>
      <vt:lpstr>Customization!NonMacro_ColmRng</vt:lpstr>
      <vt:lpstr>Customization!Print_Area</vt:lpstr>
      <vt:lpstr>Customization!Print_Titles</vt:lpstr>
      <vt:lpstr>Purch_Amt_TxtBx</vt:lpstr>
      <vt:lpstr>Purch_ShipCost_Txt</vt:lpstr>
      <vt:lpstr>Purch_Total_Txt</vt:lpstr>
      <vt:lpstr>Resell_Amt_Txt</vt:lpstr>
      <vt:lpstr>Resell_ShipCost_Txt</vt:lpstr>
      <vt:lpstr>Resell_Total_Txt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 UB</dc:creator>
  <cp:lastModifiedBy>Asus UB</cp:lastModifiedBy>
  <dcterms:created xsi:type="dcterms:W3CDTF">2019-12-20T03:23:27Z</dcterms:created>
  <dcterms:modified xsi:type="dcterms:W3CDTF">2019-12-20T04:36:51Z</dcterms:modified>
</cp:coreProperties>
</file>