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D:\Personal\Car\2021 Jeep\Jeep\Forum Interactive Sheets\"/>
    </mc:Choice>
  </mc:AlternateContent>
  <xr:revisionPtr revIDLastSave="0" documentId="13_ncr:1_{7B90EA70-A827-4F18-B585-0850CE12A443}" xr6:coauthVersionLast="47" xr6:coauthVersionMax="47" xr10:uidLastSave="{00000000-0000-0000-0000-000000000000}"/>
  <bookViews>
    <workbookView xWindow="14328" yWindow="4284" windowWidth="17280" windowHeight="8868" tabRatio="655" xr2:uid="{00000000-000D-0000-FFFF-FFFF00000000}"/>
  </bookViews>
  <sheets>
    <sheet name="SPORT" sheetId="2" r:id="rId1"/>
    <sheet name="SAHARA" sheetId="3" r:id="rId2"/>
    <sheet name="RUBICON" sheetId="1" r:id="rId3"/>
    <sheet name="RUBICON 392" sheetId="5" r:id="rId4"/>
    <sheet name="SPORT RHD" sheetId="4" r:id="rId5"/>
    <sheet name="SAHARA 4XE" sheetId="7" r:id="rId6"/>
    <sheet name="RUBICON 4XE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2" i="5" l="1"/>
  <c r="J42" i="5"/>
  <c r="K41" i="5"/>
  <c r="J41" i="5"/>
  <c r="K40" i="5"/>
  <c r="J40" i="5"/>
  <c r="K84" i="1"/>
  <c r="J84" i="1"/>
  <c r="K83" i="1"/>
  <c r="J83" i="1"/>
  <c r="K82" i="1"/>
  <c r="J82" i="1"/>
  <c r="L109" i="2"/>
  <c r="M109" i="2"/>
  <c r="L110" i="2"/>
  <c r="M110" i="2"/>
  <c r="L111" i="2"/>
  <c r="M111" i="2"/>
  <c r="L112" i="2"/>
  <c r="M112" i="2"/>
  <c r="L113" i="2"/>
  <c r="M113" i="2"/>
  <c r="L114" i="2"/>
  <c r="M114" i="2"/>
  <c r="L115" i="2"/>
  <c r="M115" i="2"/>
  <c r="L116" i="2"/>
  <c r="M116" i="2"/>
  <c r="L117" i="2"/>
  <c r="M117" i="2"/>
  <c r="L118" i="2"/>
  <c r="M118" i="2"/>
  <c r="L119" i="2"/>
  <c r="M119" i="2"/>
  <c r="L120" i="2"/>
  <c r="M120" i="2"/>
  <c r="L121" i="2"/>
  <c r="M121" i="2"/>
  <c r="L122" i="2"/>
  <c r="M122" i="2"/>
  <c r="L123" i="2"/>
  <c r="M123" i="2"/>
  <c r="L124" i="2"/>
  <c r="M124" i="2"/>
  <c r="L125" i="2"/>
  <c r="M125" i="2"/>
  <c r="L126" i="2"/>
  <c r="M126" i="2"/>
  <c r="L127" i="2"/>
  <c r="M127" i="2"/>
  <c r="L128" i="2"/>
  <c r="M128" i="2"/>
  <c r="L129" i="2"/>
  <c r="M129" i="2"/>
  <c r="L130" i="2"/>
  <c r="M130" i="2"/>
  <c r="L131" i="2"/>
  <c r="M131" i="2"/>
  <c r="L132" i="2"/>
  <c r="M132" i="2"/>
  <c r="L133" i="2"/>
  <c r="M133" i="2"/>
  <c r="L134" i="2"/>
  <c r="M134" i="2"/>
  <c r="L135" i="2"/>
  <c r="M135" i="2"/>
  <c r="L136" i="2"/>
  <c r="M136" i="2"/>
  <c r="L137" i="2"/>
  <c r="M137" i="2"/>
  <c r="L138" i="2"/>
  <c r="M138" i="2"/>
  <c r="L139" i="2"/>
  <c r="M139" i="2"/>
  <c r="L140" i="2"/>
  <c r="M140" i="2"/>
  <c r="L141" i="2"/>
  <c r="M141" i="2"/>
  <c r="L142" i="2"/>
  <c r="M142" i="2"/>
  <c r="L143" i="2"/>
  <c r="M143" i="2"/>
  <c r="L144" i="2"/>
  <c r="M144" i="2"/>
  <c r="L145" i="2"/>
  <c r="M145" i="2"/>
  <c r="L146" i="2"/>
  <c r="M146" i="2"/>
  <c r="L147" i="2"/>
  <c r="M147" i="2"/>
  <c r="L148" i="2"/>
  <c r="M148" i="2"/>
  <c r="L149" i="2"/>
  <c r="M149" i="2"/>
  <c r="L150" i="2"/>
  <c r="M150" i="2"/>
  <c r="L151" i="2"/>
  <c r="M151" i="2"/>
  <c r="L152" i="2"/>
  <c r="M152" i="2"/>
  <c r="L153" i="2"/>
  <c r="M153" i="2"/>
  <c r="L39" i="2"/>
  <c r="M39" i="2"/>
  <c r="L40" i="2"/>
  <c r="M40" i="2"/>
  <c r="L41" i="2"/>
  <c r="M41" i="2"/>
  <c r="L42" i="2"/>
  <c r="M42" i="2"/>
  <c r="L43" i="2"/>
  <c r="M43" i="2"/>
  <c r="L44" i="2"/>
  <c r="M44" i="2"/>
  <c r="L45" i="2"/>
  <c r="M45" i="2"/>
  <c r="L46" i="2"/>
  <c r="M46" i="2"/>
  <c r="L47" i="2"/>
  <c r="M47" i="2"/>
  <c r="L48" i="2"/>
  <c r="M48" i="2"/>
  <c r="L49" i="2"/>
  <c r="M49" i="2"/>
  <c r="L50" i="2"/>
  <c r="M50" i="2"/>
  <c r="L51" i="2"/>
  <c r="M51" i="2"/>
  <c r="L52" i="2"/>
  <c r="M52" i="2"/>
  <c r="L53" i="2"/>
  <c r="M53" i="2"/>
  <c r="L54" i="2"/>
  <c r="M54" i="2"/>
  <c r="L55" i="2"/>
  <c r="M55" i="2"/>
  <c r="L56" i="2"/>
  <c r="M56" i="2"/>
  <c r="L57" i="2"/>
  <c r="M57" i="2"/>
  <c r="L58" i="2"/>
  <c r="M58" i="2"/>
  <c r="L59" i="2"/>
  <c r="M59" i="2"/>
  <c r="L60" i="2"/>
  <c r="M60" i="2"/>
  <c r="L61" i="2"/>
  <c r="M61" i="2"/>
  <c r="L62" i="2"/>
  <c r="M62" i="2"/>
  <c r="L63" i="2"/>
  <c r="M63" i="2"/>
  <c r="L64" i="2"/>
  <c r="M64" i="2"/>
  <c r="L65" i="2"/>
  <c r="M65" i="2"/>
  <c r="L66" i="2"/>
  <c r="M66" i="2"/>
  <c r="L67" i="2"/>
  <c r="M67" i="2"/>
  <c r="L68" i="2"/>
  <c r="M68" i="2"/>
  <c r="L69" i="2"/>
  <c r="M69" i="2"/>
  <c r="L70" i="2"/>
  <c r="M70" i="2"/>
  <c r="L71" i="2"/>
  <c r="M71" i="2"/>
  <c r="L72" i="2"/>
  <c r="M72" i="2"/>
  <c r="L73" i="2"/>
  <c r="M73" i="2"/>
  <c r="L74" i="2"/>
  <c r="M74" i="2"/>
  <c r="L101" i="2"/>
  <c r="M101" i="2"/>
  <c r="L75" i="2"/>
  <c r="M75" i="2"/>
  <c r="L76" i="2"/>
  <c r="M76" i="2"/>
  <c r="L77" i="2"/>
  <c r="M77" i="2"/>
  <c r="L78" i="2"/>
  <c r="M78" i="2"/>
  <c r="L79" i="2"/>
  <c r="M79" i="2"/>
  <c r="L80" i="2"/>
  <c r="M80" i="2"/>
  <c r="L81" i="2"/>
  <c r="M81" i="2"/>
  <c r="L82" i="2"/>
  <c r="M82" i="2"/>
  <c r="L83" i="2"/>
  <c r="M83" i="2"/>
  <c r="L84" i="2"/>
  <c r="M84" i="2"/>
  <c r="L85" i="2"/>
  <c r="M85" i="2"/>
  <c r="L86" i="2"/>
  <c r="M86" i="2"/>
  <c r="L87" i="2"/>
  <c r="M87" i="2"/>
  <c r="L88" i="2"/>
  <c r="M88" i="2"/>
  <c r="L89" i="2"/>
  <c r="M89" i="2"/>
  <c r="L90" i="2"/>
  <c r="M90" i="2"/>
  <c r="L91" i="2"/>
  <c r="M91" i="2"/>
  <c r="L92" i="2"/>
  <c r="M92" i="2"/>
  <c r="L93" i="2"/>
  <c r="M93" i="2"/>
  <c r="L94" i="2"/>
  <c r="M94" i="2"/>
  <c r="L95" i="2"/>
  <c r="M95" i="2"/>
  <c r="L96" i="2"/>
  <c r="M96" i="2"/>
  <c r="L97" i="2"/>
  <c r="M97" i="2"/>
  <c r="L98" i="2"/>
  <c r="M98" i="2"/>
  <c r="L99" i="2"/>
  <c r="M99" i="2"/>
  <c r="L100" i="2"/>
  <c r="M100" i="2"/>
  <c r="H85" i="8"/>
  <c r="I85" i="8"/>
  <c r="H86" i="8"/>
  <c r="I86" i="8"/>
  <c r="H87" i="8"/>
  <c r="I87" i="8"/>
  <c r="H92" i="8"/>
  <c r="I92" i="8"/>
  <c r="H88" i="8"/>
  <c r="I88" i="8"/>
  <c r="H89" i="8"/>
  <c r="I89" i="8"/>
  <c r="H90" i="8"/>
  <c r="I90" i="8"/>
  <c r="H91" i="8"/>
  <c r="I91" i="8"/>
  <c r="H93" i="8"/>
  <c r="I93" i="8"/>
  <c r="H62" i="8"/>
  <c r="I62" i="8"/>
  <c r="H63" i="8"/>
  <c r="I63" i="8"/>
  <c r="H64" i="8"/>
  <c r="I64" i="8"/>
  <c r="H65" i="8"/>
  <c r="I65" i="8"/>
  <c r="H66" i="8"/>
  <c r="I66" i="8"/>
  <c r="H67" i="8"/>
  <c r="I67" i="8"/>
  <c r="H68" i="8"/>
  <c r="I68" i="8"/>
  <c r="H69" i="8"/>
  <c r="I69" i="8"/>
  <c r="H70" i="8"/>
  <c r="I70" i="8"/>
  <c r="H71" i="8"/>
  <c r="I71" i="8"/>
  <c r="H72" i="8"/>
  <c r="I72" i="8"/>
  <c r="H73" i="8"/>
  <c r="I73" i="8"/>
  <c r="H74" i="8"/>
  <c r="I74" i="8"/>
  <c r="H75" i="8"/>
  <c r="I75" i="8"/>
  <c r="H76" i="8"/>
  <c r="I76" i="8"/>
  <c r="H77" i="8"/>
  <c r="I77" i="8"/>
  <c r="H21" i="8"/>
  <c r="I21" i="8"/>
  <c r="H22" i="8"/>
  <c r="I22" i="8"/>
  <c r="H23" i="8"/>
  <c r="I23" i="8"/>
  <c r="H24" i="8"/>
  <c r="I24" i="8"/>
  <c r="H25" i="8"/>
  <c r="I25" i="8"/>
  <c r="H26" i="8"/>
  <c r="I26" i="8"/>
  <c r="H27" i="8"/>
  <c r="I27" i="8"/>
  <c r="H28" i="8"/>
  <c r="I28" i="8"/>
  <c r="H29" i="8"/>
  <c r="I29" i="8"/>
  <c r="H30" i="8"/>
  <c r="I30" i="8"/>
  <c r="H31" i="8"/>
  <c r="I31" i="8"/>
  <c r="H32" i="8"/>
  <c r="I32" i="8"/>
  <c r="H33" i="8"/>
  <c r="I33" i="8"/>
  <c r="H34" i="8"/>
  <c r="I34" i="8"/>
  <c r="H35" i="8"/>
  <c r="I35" i="8"/>
  <c r="H57" i="8"/>
  <c r="I57" i="8"/>
  <c r="H36" i="8"/>
  <c r="I36" i="8"/>
  <c r="H37" i="8"/>
  <c r="I37" i="8"/>
  <c r="H38" i="8"/>
  <c r="I38" i="8"/>
  <c r="H39" i="8"/>
  <c r="I39" i="8"/>
  <c r="H40" i="8"/>
  <c r="I40" i="8"/>
  <c r="H41" i="8"/>
  <c r="I41" i="8"/>
  <c r="H42" i="8"/>
  <c r="I42" i="8"/>
  <c r="H43" i="8"/>
  <c r="I43" i="8"/>
  <c r="H44" i="8"/>
  <c r="I44" i="8"/>
  <c r="H45" i="8"/>
  <c r="I45" i="8"/>
  <c r="H46" i="8"/>
  <c r="I46" i="8"/>
  <c r="H47" i="8"/>
  <c r="I47" i="8"/>
  <c r="H48" i="8"/>
  <c r="I48" i="8"/>
  <c r="H49" i="8"/>
  <c r="I49" i="8"/>
  <c r="H50" i="8"/>
  <c r="I50" i="8"/>
  <c r="H51" i="8"/>
  <c r="I51" i="8"/>
  <c r="H52" i="8"/>
  <c r="I52" i="8"/>
  <c r="H53" i="8"/>
  <c r="I53" i="8"/>
  <c r="H54" i="8"/>
  <c r="I54" i="8"/>
  <c r="H55" i="8"/>
  <c r="I55" i="8"/>
  <c r="H56" i="8"/>
  <c r="I56" i="8"/>
  <c r="I91" i="7"/>
  <c r="J91" i="7"/>
  <c r="I92" i="7"/>
  <c r="J92" i="7"/>
  <c r="I93" i="7"/>
  <c r="J93" i="7"/>
  <c r="I98" i="7"/>
  <c r="J98" i="7"/>
  <c r="I94" i="7"/>
  <c r="J94" i="7"/>
  <c r="I95" i="7"/>
  <c r="J95" i="7"/>
  <c r="I96" i="7"/>
  <c r="J96" i="7"/>
  <c r="I97" i="7"/>
  <c r="J97" i="7"/>
  <c r="I99" i="7"/>
  <c r="J99" i="7"/>
  <c r="I100" i="7"/>
  <c r="J100" i="7"/>
  <c r="I101" i="7"/>
  <c r="J101" i="7"/>
  <c r="I64" i="7"/>
  <c r="J64" i="7"/>
  <c r="I65" i="7"/>
  <c r="J65" i="7"/>
  <c r="I66" i="7"/>
  <c r="J66" i="7"/>
  <c r="I67" i="7"/>
  <c r="J67" i="7"/>
  <c r="I68" i="7"/>
  <c r="J68" i="7"/>
  <c r="I69" i="7"/>
  <c r="J69" i="7"/>
  <c r="I70" i="7"/>
  <c r="J70" i="7"/>
  <c r="I71" i="7"/>
  <c r="J71" i="7"/>
  <c r="I72" i="7"/>
  <c r="J72" i="7"/>
  <c r="I73" i="7"/>
  <c r="J73" i="7"/>
  <c r="I74" i="7"/>
  <c r="J74" i="7"/>
  <c r="I75" i="7"/>
  <c r="J75" i="7"/>
  <c r="I76" i="7"/>
  <c r="J76" i="7"/>
  <c r="I77" i="7"/>
  <c r="J77" i="7"/>
  <c r="I78" i="7"/>
  <c r="J78" i="7"/>
  <c r="I79" i="7"/>
  <c r="J79" i="7"/>
  <c r="I80" i="7"/>
  <c r="J80" i="7"/>
  <c r="I81" i="7"/>
  <c r="J81" i="7"/>
  <c r="I82" i="7"/>
  <c r="J82" i="7"/>
  <c r="I83" i="7"/>
  <c r="J83" i="7"/>
  <c r="I25" i="7"/>
  <c r="J25" i="7"/>
  <c r="I26" i="7"/>
  <c r="J26" i="7"/>
  <c r="I27" i="7"/>
  <c r="J27" i="7"/>
  <c r="I28" i="7"/>
  <c r="J28" i="7"/>
  <c r="I29" i="7"/>
  <c r="J29" i="7"/>
  <c r="I30" i="7"/>
  <c r="J30" i="7"/>
  <c r="I31" i="7"/>
  <c r="J31" i="7"/>
  <c r="I32" i="7"/>
  <c r="J32" i="7"/>
  <c r="I33" i="7"/>
  <c r="J33" i="7"/>
  <c r="I34" i="7"/>
  <c r="J34" i="7"/>
  <c r="I35" i="7"/>
  <c r="J35" i="7"/>
  <c r="I36" i="7"/>
  <c r="J36" i="7"/>
  <c r="I37" i="7"/>
  <c r="J37" i="7"/>
  <c r="I38" i="7"/>
  <c r="J38" i="7"/>
  <c r="I39" i="7"/>
  <c r="J39" i="7"/>
  <c r="I58" i="7"/>
  <c r="J58" i="7"/>
  <c r="I40" i="7"/>
  <c r="J40" i="7"/>
  <c r="I41" i="7"/>
  <c r="J41" i="7"/>
  <c r="I42" i="7"/>
  <c r="J42" i="7"/>
  <c r="I43" i="7"/>
  <c r="J43" i="7"/>
  <c r="I44" i="7"/>
  <c r="J44" i="7"/>
  <c r="I45" i="7"/>
  <c r="J45" i="7"/>
  <c r="I46" i="7"/>
  <c r="J46" i="7"/>
  <c r="I47" i="7"/>
  <c r="J47" i="7"/>
  <c r="I48" i="7"/>
  <c r="J48" i="7"/>
  <c r="I49" i="7"/>
  <c r="J49" i="7"/>
  <c r="I50" i="7"/>
  <c r="J50" i="7"/>
  <c r="I51" i="7"/>
  <c r="J51" i="7"/>
  <c r="I52" i="7"/>
  <c r="J52" i="7"/>
  <c r="I53" i="7"/>
  <c r="J53" i="7"/>
  <c r="I54" i="7"/>
  <c r="J54" i="7"/>
  <c r="I55" i="7"/>
  <c r="J55" i="7"/>
  <c r="I56" i="7"/>
  <c r="J56" i="7"/>
  <c r="I57" i="7"/>
  <c r="J57" i="7"/>
  <c r="J26" i="4"/>
  <c r="K26" i="4"/>
  <c r="J27" i="4"/>
  <c r="K27" i="4"/>
  <c r="J34" i="4"/>
  <c r="K34" i="4"/>
  <c r="J35" i="4"/>
  <c r="K35" i="4"/>
  <c r="J36" i="4"/>
  <c r="K36" i="4"/>
  <c r="J41" i="4"/>
  <c r="K41" i="4"/>
  <c r="J37" i="4"/>
  <c r="K37" i="4"/>
  <c r="J38" i="4"/>
  <c r="K38" i="4"/>
  <c r="J39" i="4"/>
  <c r="K39" i="4"/>
  <c r="J40" i="4"/>
  <c r="K40" i="4"/>
  <c r="J42" i="4"/>
  <c r="K42" i="4"/>
  <c r="J43" i="4"/>
  <c r="K43" i="4"/>
  <c r="J44" i="4"/>
  <c r="K44" i="4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K56" i="3"/>
  <c r="J57" i="3"/>
  <c r="K57" i="3"/>
  <c r="J58" i="3"/>
  <c r="K58" i="3"/>
  <c r="J59" i="3"/>
  <c r="K59" i="3"/>
  <c r="J60" i="3"/>
  <c r="K60" i="3"/>
  <c r="J83" i="3"/>
  <c r="K83" i="3"/>
  <c r="J61" i="3"/>
  <c r="K61" i="3"/>
  <c r="J62" i="3"/>
  <c r="K62" i="3"/>
  <c r="J63" i="3"/>
  <c r="K63" i="3"/>
  <c r="J64" i="3"/>
  <c r="K64" i="3"/>
  <c r="J65" i="3"/>
  <c r="K65" i="3"/>
  <c r="J66" i="3"/>
  <c r="K66" i="3"/>
  <c r="J67" i="3"/>
  <c r="K67" i="3"/>
  <c r="J68" i="3"/>
  <c r="K68" i="3"/>
  <c r="J69" i="3"/>
  <c r="K69" i="3"/>
  <c r="J70" i="3"/>
  <c r="K70" i="3"/>
  <c r="J71" i="3"/>
  <c r="K71" i="3"/>
  <c r="J72" i="3"/>
  <c r="K72" i="3"/>
  <c r="J73" i="3"/>
  <c r="K73" i="3"/>
  <c r="J74" i="3"/>
  <c r="K74" i="3"/>
  <c r="J75" i="3"/>
  <c r="K75" i="3"/>
  <c r="J76" i="3"/>
  <c r="K76" i="3"/>
  <c r="J77" i="3"/>
  <c r="K77" i="3"/>
  <c r="J78" i="3"/>
  <c r="K78" i="3"/>
  <c r="J79" i="3"/>
  <c r="K79" i="3"/>
  <c r="J80" i="3"/>
  <c r="K80" i="3"/>
  <c r="J81" i="3"/>
  <c r="K81" i="3"/>
  <c r="J82" i="3"/>
  <c r="K82" i="3"/>
  <c r="J89" i="3"/>
  <c r="K89" i="3"/>
  <c r="J90" i="3"/>
  <c r="K90" i="3"/>
  <c r="J91" i="3"/>
  <c r="K91" i="3"/>
  <c r="J92" i="3"/>
  <c r="K92" i="3"/>
  <c r="J93" i="3"/>
  <c r="K93" i="3"/>
  <c r="J94" i="3"/>
  <c r="K94" i="3"/>
  <c r="J95" i="3"/>
  <c r="K95" i="3"/>
  <c r="J96" i="3"/>
  <c r="K96" i="3"/>
  <c r="J97" i="3"/>
  <c r="K97" i="3"/>
  <c r="J98" i="3"/>
  <c r="K98" i="3"/>
  <c r="J99" i="3"/>
  <c r="K99" i="3"/>
  <c r="J100" i="3"/>
  <c r="K100" i="3"/>
  <c r="J101" i="3"/>
  <c r="K101" i="3"/>
  <c r="J102" i="3"/>
  <c r="K102" i="3"/>
  <c r="J103" i="3"/>
  <c r="K103" i="3"/>
  <c r="J104" i="3"/>
  <c r="K104" i="3"/>
  <c r="J105" i="3"/>
  <c r="K105" i="3"/>
  <c r="J106" i="3"/>
  <c r="K106" i="3"/>
  <c r="J107" i="3"/>
  <c r="K107" i="3"/>
  <c r="J108" i="3"/>
  <c r="K108" i="3"/>
  <c r="J109" i="3"/>
  <c r="K109" i="3"/>
  <c r="J110" i="3"/>
  <c r="K110" i="3"/>
  <c r="J111" i="3"/>
  <c r="K111" i="3"/>
  <c r="J112" i="3"/>
  <c r="K112" i="3"/>
  <c r="J113" i="3"/>
  <c r="K113" i="3"/>
  <c r="J114" i="3"/>
  <c r="K114" i="3"/>
  <c r="J115" i="3"/>
  <c r="K115" i="3"/>
  <c r="J116" i="3"/>
  <c r="K116" i="3"/>
  <c r="J117" i="3"/>
  <c r="K117" i="3"/>
  <c r="J118" i="3"/>
  <c r="K118" i="3"/>
  <c r="J127" i="3"/>
  <c r="K127" i="3"/>
  <c r="J128" i="3"/>
  <c r="K128" i="3"/>
  <c r="J129" i="3"/>
  <c r="K129" i="3"/>
  <c r="J134" i="3"/>
  <c r="K134" i="3"/>
  <c r="J130" i="3"/>
  <c r="K130" i="3"/>
  <c r="J131" i="3"/>
  <c r="K131" i="3"/>
  <c r="J132" i="3"/>
  <c r="K132" i="3"/>
  <c r="J133" i="3"/>
  <c r="K133" i="3"/>
  <c r="J135" i="3"/>
  <c r="K135" i="3"/>
  <c r="J136" i="3"/>
  <c r="K136" i="3"/>
  <c r="J137" i="3"/>
  <c r="K137" i="3"/>
  <c r="J123" i="1"/>
  <c r="K123" i="1"/>
  <c r="J124" i="1"/>
  <c r="K124" i="1"/>
  <c r="J125" i="1"/>
  <c r="K125" i="1"/>
  <c r="J130" i="1"/>
  <c r="K130" i="1"/>
  <c r="J126" i="1"/>
  <c r="K126" i="1"/>
  <c r="J127" i="1"/>
  <c r="K127" i="1"/>
  <c r="J128" i="1"/>
  <c r="K128" i="1"/>
  <c r="J129" i="1"/>
  <c r="K129" i="1"/>
  <c r="J131" i="1"/>
  <c r="K131" i="1"/>
  <c r="J132" i="1"/>
  <c r="K132" i="1"/>
  <c r="J133" i="1"/>
  <c r="K133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81" i="1"/>
  <c r="K81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K59" i="5"/>
  <c r="J60" i="5"/>
  <c r="K60" i="5"/>
  <c r="J61" i="5"/>
  <c r="K61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39" i="5"/>
  <c r="K39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D24" i="3"/>
  <c r="D22" i="3"/>
  <c r="E21" i="3"/>
  <c r="D21" i="3"/>
  <c r="K21" i="3"/>
  <c r="J21" i="3"/>
  <c r="M170" i="2"/>
  <c r="L170" i="2"/>
  <c r="E25" i="2"/>
  <c r="E23" i="2"/>
  <c r="E22" i="2"/>
  <c r="D23" i="2"/>
  <c r="M23" i="2"/>
  <c r="L23" i="2"/>
  <c r="D21" i="2"/>
  <c r="L25" i="2"/>
  <c r="J24" i="7"/>
  <c r="I61" i="8"/>
  <c r="H61" i="8"/>
  <c r="J63" i="7"/>
  <c r="I63" i="7"/>
  <c r="H81" i="8"/>
  <c r="I81" i="8"/>
  <c r="H82" i="8"/>
  <c r="I82" i="8"/>
  <c r="H20" i="8"/>
  <c r="I88" i="7"/>
  <c r="J88" i="7"/>
  <c r="I87" i="7"/>
  <c r="J87" i="7"/>
  <c r="I18" i="7"/>
  <c r="J123" i="3"/>
  <c r="K123" i="3"/>
  <c r="J124" i="3"/>
  <c r="K124" i="3"/>
  <c r="K88" i="3"/>
  <c r="J88" i="3"/>
  <c r="L163" i="2"/>
  <c r="M163" i="2"/>
  <c r="L164" i="2"/>
  <c r="M164" i="2"/>
  <c r="L165" i="2"/>
  <c r="M165" i="2"/>
  <c r="L166" i="2"/>
  <c r="M166" i="2"/>
  <c r="L167" i="2"/>
  <c r="M167" i="2"/>
  <c r="L168" i="2"/>
  <c r="M168" i="2"/>
  <c r="L169" i="2"/>
  <c r="M169" i="2"/>
  <c r="L171" i="2"/>
  <c r="M171" i="2"/>
  <c r="L172" i="2"/>
  <c r="M172" i="2"/>
  <c r="L173" i="2"/>
  <c r="M173" i="2"/>
  <c r="M162" i="2"/>
  <c r="L162" i="2"/>
  <c r="L160" i="2"/>
  <c r="L158" i="2"/>
  <c r="M158" i="2"/>
  <c r="L159" i="2"/>
  <c r="M159" i="2"/>
  <c r="M160" i="2"/>
  <c r="M108" i="2"/>
  <c r="L108" i="2"/>
  <c r="L38" i="2"/>
  <c r="M38" i="2"/>
  <c r="L102" i="2"/>
  <c r="M102" i="2"/>
  <c r="L103" i="2"/>
  <c r="M103" i="2"/>
  <c r="K7" i="5"/>
  <c r="J7" i="5"/>
  <c r="K6" i="5"/>
  <c r="J6" i="5"/>
  <c r="K6" i="4"/>
  <c r="J6" i="4"/>
  <c r="H104" i="8"/>
  <c r="H103" i="8"/>
  <c r="H102" i="8"/>
  <c r="H101" i="8"/>
  <c r="H100" i="8"/>
  <c r="H99" i="8"/>
  <c r="H98" i="8"/>
  <c r="H97" i="8"/>
  <c r="I84" i="8"/>
  <c r="H84" i="8"/>
  <c r="I20" i="8"/>
  <c r="I6" i="8"/>
  <c r="H6" i="8"/>
  <c r="J6" i="7"/>
  <c r="I6" i="7"/>
  <c r="I112" i="7"/>
  <c r="I111" i="7"/>
  <c r="I110" i="7"/>
  <c r="I109" i="7"/>
  <c r="I108" i="7"/>
  <c r="I107" i="7"/>
  <c r="I106" i="7"/>
  <c r="I105" i="7"/>
  <c r="J90" i="7"/>
  <c r="I90" i="7"/>
  <c r="I24" i="7"/>
  <c r="J18" i="7"/>
  <c r="J86" i="5"/>
  <c r="J85" i="5"/>
  <c r="J84" i="5"/>
  <c r="J83" i="5"/>
  <c r="J82" i="5"/>
  <c r="J81" i="5"/>
  <c r="J80" i="5"/>
  <c r="J79" i="5"/>
  <c r="K65" i="5"/>
  <c r="J65" i="5"/>
  <c r="K46" i="5"/>
  <c r="J46" i="5"/>
  <c r="K17" i="5"/>
  <c r="J17" i="5"/>
  <c r="K33" i="4"/>
  <c r="J33" i="4"/>
  <c r="K122" i="1"/>
  <c r="J122" i="1"/>
  <c r="D77" i="5" l="1"/>
  <c r="D79" i="5" s="1"/>
  <c r="E77" i="5"/>
  <c r="D90" i="5"/>
  <c r="D108" i="8"/>
  <c r="E95" i="8"/>
  <c r="D95" i="8"/>
  <c r="D99" i="8" s="1"/>
  <c r="E103" i="7"/>
  <c r="D103" i="7"/>
  <c r="D111" i="7" s="1"/>
  <c r="D116" i="7"/>
  <c r="J55" i="4"/>
  <c r="J54" i="4"/>
  <c r="J53" i="4"/>
  <c r="J52" i="4"/>
  <c r="J51" i="4"/>
  <c r="J50" i="4"/>
  <c r="J49" i="4"/>
  <c r="J48" i="4"/>
  <c r="K31" i="4"/>
  <c r="J31" i="4"/>
  <c r="K25" i="4"/>
  <c r="J25" i="4"/>
  <c r="K21" i="4"/>
  <c r="J21" i="4"/>
  <c r="K20" i="4"/>
  <c r="J20" i="4"/>
  <c r="K19" i="4"/>
  <c r="J19" i="4"/>
  <c r="K18" i="4"/>
  <c r="E46" i="4" s="1"/>
  <c r="J18" i="4"/>
  <c r="D82" i="5" l="1"/>
  <c r="E82" i="5" s="1"/>
  <c r="D46" i="4"/>
  <c r="D51" i="4" s="1"/>
  <c r="E79" i="5"/>
  <c r="D59" i="4"/>
  <c r="E99" i="8"/>
  <c r="D98" i="8"/>
  <c r="E98" i="8" s="1"/>
  <c r="D103" i="8"/>
  <c r="E103" i="8" s="1"/>
  <c r="D101" i="8"/>
  <c r="E101" i="8" s="1"/>
  <c r="D100" i="8"/>
  <c r="E100" i="8" s="1"/>
  <c r="D104" i="8"/>
  <c r="E104" i="8" s="1"/>
  <c r="D102" i="8"/>
  <c r="E102" i="8" s="1"/>
  <c r="D97" i="8"/>
  <c r="E97" i="8" s="1"/>
  <c r="E111" i="7"/>
  <c r="D108" i="7"/>
  <c r="E108" i="7" s="1"/>
  <c r="D105" i="7"/>
  <c r="E105" i="7" s="1"/>
  <c r="D110" i="7"/>
  <c r="E110" i="7" s="1"/>
  <c r="D106" i="7"/>
  <c r="E106" i="7" s="1"/>
  <c r="D107" i="7"/>
  <c r="E107" i="7" s="1"/>
  <c r="D112" i="7"/>
  <c r="E112" i="7" s="1"/>
  <c r="D109" i="7"/>
  <c r="E109" i="7" s="1"/>
  <c r="D80" i="5"/>
  <c r="D85" i="5"/>
  <c r="D84" i="5"/>
  <c r="E84" i="5" s="1"/>
  <c r="D83" i="5"/>
  <c r="D86" i="5"/>
  <c r="E86" i="5" s="1"/>
  <c r="D81" i="5"/>
  <c r="E81" i="5" s="1"/>
  <c r="E22" i="3"/>
  <c r="J22" i="3"/>
  <c r="K22" i="3"/>
  <c r="D23" i="3"/>
  <c r="E23" i="3"/>
  <c r="J23" i="3"/>
  <c r="K23" i="3"/>
  <c r="E24" i="3"/>
  <c r="J24" i="3"/>
  <c r="K24" i="3"/>
  <c r="D25" i="3"/>
  <c r="E25" i="3"/>
  <c r="J25" i="3"/>
  <c r="K25" i="3"/>
  <c r="J29" i="3"/>
  <c r="K29" i="3"/>
  <c r="J30" i="3"/>
  <c r="K30" i="3"/>
  <c r="J36" i="3"/>
  <c r="K36" i="3"/>
  <c r="J122" i="3"/>
  <c r="K122" i="3"/>
  <c r="J126" i="3"/>
  <c r="K126" i="3"/>
  <c r="J141" i="3"/>
  <c r="J142" i="3"/>
  <c r="J143" i="3"/>
  <c r="J144" i="3"/>
  <c r="J145" i="3"/>
  <c r="J146" i="3"/>
  <c r="J147" i="3"/>
  <c r="J148" i="3"/>
  <c r="E21" i="2"/>
  <c r="L21" i="2"/>
  <c r="M21" i="2"/>
  <c r="D22" i="2"/>
  <c r="L22" i="2"/>
  <c r="M22" i="2"/>
  <c r="D24" i="2"/>
  <c r="E24" i="2"/>
  <c r="L24" i="2"/>
  <c r="M24" i="2"/>
  <c r="D25" i="2"/>
  <c r="M25" i="2"/>
  <c r="L29" i="2"/>
  <c r="M29" i="2"/>
  <c r="L30" i="2"/>
  <c r="M30" i="2"/>
  <c r="L31" i="2"/>
  <c r="M31" i="2"/>
  <c r="L32" i="2"/>
  <c r="M32" i="2"/>
  <c r="L157" i="2"/>
  <c r="M157" i="2"/>
  <c r="L177" i="2"/>
  <c r="L178" i="2"/>
  <c r="L179" i="2"/>
  <c r="L180" i="2"/>
  <c r="L181" i="2"/>
  <c r="L182" i="2"/>
  <c r="L183" i="2"/>
  <c r="L184" i="2"/>
  <c r="D175" i="2" l="1"/>
  <c r="D179" i="2" s="1"/>
  <c r="E175" i="2"/>
  <c r="E139" i="3"/>
  <c r="D139" i="3"/>
  <c r="D142" i="3" s="1"/>
  <c r="E85" i="5"/>
  <c r="E80" i="5"/>
  <c r="E83" i="5"/>
  <c r="D152" i="3"/>
  <c r="D188" i="2"/>
  <c r="D54" i="4"/>
  <c r="E51" i="4"/>
  <c r="D49" i="4"/>
  <c r="E49" i="4" s="1"/>
  <c r="D53" i="4"/>
  <c r="E53" i="4" s="1"/>
  <c r="D52" i="4"/>
  <c r="E52" i="4" s="1"/>
  <c r="D55" i="4"/>
  <c r="E55" i="4" s="1"/>
  <c r="D48" i="4"/>
  <c r="E48" i="4" s="1"/>
  <c r="D50" i="4"/>
  <c r="E50" i="4" s="1"/>
  <c r="D143" i="3" l="1"/>
  <c r="E143" i="3" s="1"/>
  <c r="E142" i="3"/>
  <c r="D181" i="2"/>
  <c r="E181" i="2" s="1"/>
  <c r="D177" i="2"/>
  <c r="E177" i="2" s="1"/>
  <c r="D182" i="2"/>
  <c r="E182" i="2" s="1"/>
  <c r="D180" i="2"/>
  <c r="E180" i="2" s="1"/>
  <c r="D178" i="2"/>
  <c r="E178" i="2" s="1"/>
  <c r="D183" i="2"/>
  <c r="E183" i="2" s="1"/>
  <c r="D184" i="2"/>
  <c r="E184" i="2" s="1"/>
  <c r="D145" i="3"/>
  <c r="E145" i="3" s="1"/>
  <c r="D141" i="3"/>
  <c r="E141" i="3" s="1"/>
  <c r="D144" i="3"/>
  <c r="E144" i="3" s="1"/>
  <c r="D148" i="3"/>
  <c r="E148" i="3" s="1"/>
  <c r="D146" i="3"/>
  <c r="E146" i="3" s="1"/>
  <c r="D147" i="3"/>
  <c r="E147" i="3" s="1"/>
  <c r="E179" i="2"/>
  <c r="E54" i="4"/>
  <c r="E23" i="1" l="1"/>
  <c r="E22" i="1"/>
  <c r="E21" i="1"/>
  <c r="E20" i="1"/>
  <c r="K20" i="1" s="1"/>
  <c r="D23" i="1"/>
  <c r="D22" i="1"/>
  <c r="D21" i="1"/>
  <c r="D20" i="1"/>
  <c r="J20" i="1" s="1"/>
  <c r="J137" i="1"/>
  <c r="J138" i="1"/>
  <c r="J139" i="1"/>
  <c r="J143" i="1"/>
  <c r="J144" i="1"/>
  <c r="J119" i="1"/>
  <c r="K119" i="1"/>
  <c r="J120" i="1"/>
  <c r="K120" i="1"/>
  <c r="J21" i="1"/>
  <c r="K21" i="1"/>
  <c r="J22" i="1"/>
  <c r="K22" i="1"/>
  <c r="J23" i="1"/>
  <c r="K23" i="1"/>
  <c r="J27" i="1"/>
  <c r="K27" i="1"/>
  <c r="J140" i="1"/>
  <c r="J142" i="1"/>
  <c r="D135" i="1" l="1"/>
  <c r="D142" i="1" s="1"/>
  <c r="E135" i="1"/>
  <c r="D141" i="1" l="1"/>
  <c r="E141" i="1" s="1"/>
  <c r="D138" i="1"/>
  <c r="E138" i="1" s="1"/>
  <c r="D139" i="1"/>
  <c r="D144" i="1"/>
  <c r="D137" i="1"/>
  <c r="D140" i="1"/>
  <c r="D143" i="1"/>
  <c r="E144" i="1"/>
  <c r="E137" i="1"/>
  <c r="E140" i="1"/>
  <c r="E139" i="1"/>
  <c r="E143" i="1"/>
  <c r="J141" i="1"/>
  <c r="D148" i="1" s="1"/>
  <c r="E142" i="1"/>
</calcChain>
</file>

<file path=xl/sharedStrings.xml><?xml version="1.0" encoding="utf-8"?>
<sst xmlns="http://schemas.openxmlformats.org/spreadsheetml/2006/main" count="1693" uniqueCount="438">
  <si>
    <t>2021 WRANGLER 4 DOOR</t>
  </si>
  <si>
    <t>WRANGLER UNLIMITED RUBICON</t>
  </si>
  <si>
    <t>STEP #1 SELECT – MODEL CODE</t>
  </si>
  <si>
    <t xml:space="preserve"> $FWP </t>
  </si>
  <si>
    <t>$MSRP</t>
  </si>
  <si>
    <t xml:space="preserve">WRANGLER UNLIMITED RUBICON </t>
  </si>
  <si>
    <t>JLJS74</t>
  </si>
  <si>
    <t xml:space="preserve">DESTINATION CHARGE  </t>
  </si>
  <si>
    <t>1,545 IN HI</t>
  </si>
  <si>
    <t>STEP #2 SELECT - QUICK ORDER PACKAGE CODE</t>
  </si>
  <si>
    <t>POWERTRAIN AVAILABILITY</t>
  </si>
  <si>
    <t>ENGINE</t>
  </si>
  <si>
    <t>$FWP</t>
  </si>
  <si>
    <t>TRANSMISSION</t>
  </si>
  <si>
    <t>3.6L V6 24V VVT ENG UPG I W/ESS (ERC)</t>
  </si>
  <si>
    <t>N/C</t>
  </si>
  <si>
    <t>6-SPEED MANUAL TRANSMISSION (DEM)</t>
  </si>
  <si>
    <t>23R</t>
  </si>
  <si>
    <t>2.0L I4 DOHC DI TURBO ENG W/ ESS (EC1)</t>
  </si>
  <si>
    <t>8-SPD AUTO 850RE TRANS (MAKE) (DFT)</t>
  </si>
  <si>
    <t>22R</t>
  </si>
  <si>
    <t>3.6L V6 24V VVT ETORQUE ENG UPG I (ERG)</t>
  </si>
  <si>
    <t>25R</t>
  </si>
  <si>
    <t>3.0L V6 TURBO DIESEL ENG W/ESS G3 (EXJ)</t>
  </si>
  <si>
    <t>8-SPD AUTO 8HP75 TRANS (BUY-GERMANY)(DFV)</t>
  </si>
  <si>
    <t>26R</t>
  </si>
  <si>
    <t>PRICE INCLUDES - BASE PRICE, ENGINE/TRANSMISSION AND QUICK ORDER PACKAGE</t>
  </si>
  <si>
    <t>(ALSO INCLUDES PACKAGE DISCOUNT WHERE APPLICABLE - ADD DESTINATION CHARGE)</t>
  </si>
  <si>
    <t>Choose one of 4 motor/transmission options</t>
  </si>
  <si>
    <t>E - EXTRA COST  N/C - NO CHARGE  N/A - NOT AVAILABLE  P – PACKAGED</t>
  </si>
  <si>
    <t xml:space="preserve">DESCRIPTION      </t>
  </si>
  <si>
    <t>2_R</t>
  </si>
  <si>
    <t xml:space="preserve">17X7.5 BLACK WHLS W MACHINED LIP  </t>
  </si>
  <si>
    <t>WGR</t>
  </si>
  <si>
    <t>4:1 ROCK-TRAC HD FULL TIME 4WD SYS</t>
  </si>
  <si>
    <t>M/H DFT; N/A W/DEM; N/A W/DFV; N/A W/EXJ</t>
  </si>
  <si>
    <t>DHF</t>
  </si>
  <si>
    <t xml:space="preserve">8.4" RADIO AND PREMIUM AUDIO GROUP  </t>
  </si>
  <si>
    <t>AEK</t>
  </si>
  <si>
    <t>ADVANCED SAFETY GROUP</t>
  </si>
  <si>
    <t>ALP</t>
  </si>
  <si>
    <t xml:space="preserve">W/DEM </t>
  </si>
  <si>
    <t xml:space="preserve">W/DFV </t>
  </si>
  <si>
    <t>ALPINE PREMIUM AUDIO SYSTEM</t>
  </si>
  <si>
    <t>INCLUDED W/AEK</t>
  </si>
  <si>
    <t>RC4</t>
  </si>
  <si>
    <t>BLACK 3-PIECE HARD TOP</t>
  </si>
  <si>
    <t>N/A W/STJ; ONLY 1: HT1 OR HT3</t>
  </si>
  <si>
    <t>HT1</t>
  </si>
  <si>
    <t>BODY COLOR 3-PIECE HARD TOP</t>
  </si>
  <si>
    <t>N/A W/PYV; N/A W/STJ; ONLY 1: HT1 OR HT3</t>
  </si>
  <si>
    <t>HT3</t>
  </si>
  <si>
    <t xml:space="preserve">W/AEN </t>
  </si>
  <si>
    <t>BODY COLOR FENDER FLARES</t>
  </si>
  <si>
    <t>MM3</t>
  </si>
  <si>
    <t xml:space="preserve">CARGO GROUP W/ TRAIL RAIL SYSTEM </t>
  </si>
  <si>
    <t>CMD</t>
  </si>
  <si>
    <t>COLD WEATHER GROUP</t>
  </si>
  <si>
    <t>ADE</t>
  </si>
  <si>
    <t>DUAL TOP GROUP</t>
  </si>
  <si>
    <t>AEN</t>
  </si>
  <si>
    <t>ENGINE BLOCK HEATER</t>
  </si>
  <si>
    <t>NHK</t>
  </si>
  <si>
    <t>FRONT LICENSE PLATE BRACKET</t>
  </si>
  <si>
    <t>INCLUDED W/8DA</t>
  </si>
  <si>
    <t xml:space="preserve">N/C </t>
  </si>
  <si>
    <t>MDA</t>
  </si>
  <si>
    <t>N/A W/26R</t>
  </si>
  <si>
    <t>INTEGRATED OFF-ROAD CAMERA</t>
  </si>
  <si>
    <t>M/H AD6 AND AEK</t>
  </si>
  <si>
    <t>XNY</t>
  </si>
  <si>
    <t>JEEP TRAIL RATED KIT</t>
  </si>
  <si>
    <t>XWX</t>
  </si>
  <si>
    <t>LED LIGHTING GROUP</t>
  </si>
  <si>
    <t>AD6</t>
  </si>
  <si>
    <t>LT285/70R17C BSW M/T TIRES</t>
  </si>
  <si>
    <t>N/A W/8DA; ONLY 1: TT4 OR TWG</t>
  </si>
  <si>
    <t>TWG</t>
  </si>
  <si>
    <t>LT285/70R17C OWL OFF-ROAD TIRES</t>
  </si>
  <si>
    <t>ONLY 1: TT4 OR TWG</t>
  </si>
  <si>
    <t>MANUF STATEMENT OF ORIGIN</t>
  </si>
  <si>
    <t>YEP</t>
  </si>
  <si>
    <t>PREMIUM BLACK SUNRIDER SOFT TOP</t>
  </si>
  <si>
    <t>STB</t>
  </si>
  <si>
    <t>PREMIUM TAN SUNRIDER SOFT TOP</t>
  </si>
  <si>
    <t>ST3</t>
  </si>
  <si>
    <t>STC</t>
  </si>
  <si>
    <t>REMOTE PROXIMITY KEYLESS ENTRY</t>
  </si>
  <si>
    <t>M/H GX4</t>
  </si>
  <si>
    <t>GXD</t>
  </si>
  <si>
    <r>
      <t>REMOTE START SYSTEM (</t>
    </r>
    <r>
      <rPr>
        <b/>
        <sz val="8"/>
        <rFont val="Arial"/>
        <family val="2"/>
      </rPr>
      <t>N/A W/DEM</t>
    </r>
    <r>
      <rPr>
        <sz val="10"/>
        <rFont val="Arial"/>
        <family val="2"/>
      </rPr>
      <t xml:space="preserve"> )</t>
    </r>
  </si>
  <si>
    <t>XBM</t>
  </si>
  <si>
    <t xml:space="preserve">W/ADE </t>
  </si>
  <si>
    <t>SAFETY GROUP</t>
  </si>
  <si>
    <t>AJ1</t>
  </si>
  <si>
    <t>SKY ONE-TOUCH POWER TOP</t>
  </si>
  <si>
    <t>N/A W/AEN; N/A W/PYV</t>
  </si>
  <si>
    <t>STJ</t>
  </si>
  <si>
    <t>SMOKER'S GROUP</t>
  </si>
  <si>
    <t>AWS</t>
  </si>
  <si>
    <t>SOFT TOP WINDOW STORAGE BAG</t>
  </si>
  <si>
    <t>CWJ</t>
  </si>
  <si>
    <t>STEEL BUMPER GROUP</t>
  </si>
  <si>
    <t>M/H AD6</t>
  </si>
  <si>
    <t>AST</t>
  </si>
  <si>
    <t>TRAILER TOW AND HD ELECTRICAL GROUP</t>
  </si>
  <si>
    <t>ADH</t>
  </si>
  <si>
    <t xml:space="preserve">W/ERG </t>
  </si>
  <si>
    <t>MOPAR OPTIONS</t>
  </si>
  <si>
    <t>MOPAR ALL-WEATHER FLOOR MATS</t>
  </si>
  <si>
    <t>CWA</t>
  </si>
  <si>
    <t>MOPAR CARGO TUB LINER</t>
  </si>
  <si>
    <t>M/H CLN OR CLP</t>
  </si>
  <si>
    <t>CK5</t>
  </si>
  <si>
    <t>MOPAR GRAB HANDLE KIT</t>
  </si>
  <si>
    <t>N/A W/STJ</t>
  </si>
  <si>
    <t>XC3</t>
  </si>
  <si>
    <t>MOPAR HARDTOP HEADLINER</t>
  </si>
  <si>
    <t>M/H HT1 OR AEN OR HT3; N/A W/STJ</t>
  </si>
  <si>
    <t>CHD</t>
  </si>
  <si>
    <t>MOPAR HINGE-GATE REINFORCEMENT</t>
  </si>
  <si>
    <t>XDB</t>
  </si>
  <si>
    <t>MOPAR LOWER BODY SIDE GRAPHIC</t>
  </si>
  <si>
    <t>M9G</t>
  </si>
  <si>
    <t>MOPAR MESH SUNBONNET TOP</t>
  </si>
  <si>
    <t>M/H HT1 OR AEN OR HT3</t>
  </si>
  <si>
    <t>CS7</t>
  </si>
  <si>
    <t>MOPAR PERFORATED LEATHER BLACK</t>
  </si>
  <si>
    <t>MOPAR PLASTIC DOOR SILL GUARDS</t>
  </si>
  <si>
    <t>N/A W/CLN</t>
  </si>
  <si>
    <t>CLP</t>
  </si>
  <si>
    <t>MOPAR SATIN BLACK GRILLE</t>
  </si>
  <si>
    <t>MHJ</t>
  </si>
  <si>
    <t>MOPAR SOLID SUNBONNET TOP</t>
  </si>
  <si>
    <t>CS3</t>
  </si>
  <si>
    <t>MOPAR STAINLESS DOOR SILL GUARDS</t>
  </si>
  <si>
    <t>CLN</t>
  </si>
  <si>
    <t>MOPAR STITCHED LEATHER BLACK</t>
  </si>
  <si>
    <t>N/A W/CBQ</t>
  </si>
  <si>
    <t>CBS</t>
  </si>
  <si>
    <t>MOPAR UPPER BODY SIDE GRAPHIC</t>
  </si>
  <si>
    <t>N/A W/M9G</t>
  </si>
  <si>
    <t>M9F</t>
  </si>
  <si>
    <t>2.0L I4 with 8-SPEED AUTO</t>
  </si>
  <si>
    <t>3.6L V6 ETORQUE with 8-SPEED AUTO</t>
  </si>
  <si>
    <t>3.6L V6 with 6-SPEED MANUAL</t>
  </si>
  <si>
    <t>3.0L V6 DIESEL with 8-SPEED AUTO</t>
  </si>
  <si>
    <t>PREM CLOTH LOW-BACK BUCKET SEATS</t>
  </si>
  <si>
    <t>COLOR AND TRIMS</t>
  </si>
  <si>
    <t>LEATHER TRIMMED BUCKET SEATS</t>
  </si>
  <si>
    <t>BILLET SILVER METALLIC CLEAR COAT</t>
  </si>
  <si>
    <t>BLACK CLEAR COAT</t>
  </si>
  <si>
    <t>BRIGHT WHITE CLEAR COAT</t>
  </si>
  <si>
    <t>FIRECRACKER RED C/C</t>
  </si>
  <si>
    <t>GRANITE CRYSTAL MET. CLEAR COAT</t>
  </si>
  <si>
    <t>HELLAYELLA CLEAR COAT</t>
  </si>
  <si>
    <t>SARGE GREEN CLEAR COAT</t>
  </si>
  <si>
    <t>STING-GRAY CLEAR COAT</t>
  </si>
  <si>
    <t>PSC</t>
  </si>
  <si>
    <t>PX8</t>
  </si>
  <si>
    <t>PW7</t>
  </si>
  <si>
    <t>PRC</t>
  </si>
  <si>
    <t>PAU</t>
  </si>
  <si>
    <t>PYV</t>
  </si>
  <si>
    <t>PGG</t>
  </si>
  <si>
    <t>PDN</t>
  </si>
  <si>
    <t>Total before tax/discounts</t>
  </si>
  <si>
    <t>1% Below Invoice</t>
  </si>
  <si>
    <t>3% Below Invoice</t>
  </si>
  <si>
    <t>% off MSRP</t>
  </si>
  <si>
    <t>Tax</t>
  </si>
  <si>
    <t>Enter as decimal (Ex. 8.75% = .0875)</t>
  </si>
  <si>
    <t>TOTAL</t>
  </si>
  <si>
    <t>5% Below Invoice</t>
  </si>
  <si>
    <t>&gt;&gt;&gt;</t>
  </si>
  <si>
    <t>SELECT</t>
  </si>
  <si>
    <t>2% Below Invoice</t>
  </si>
  <si>
    <t>4% Below Invoice</t>
  </si>
  <si>
    <t>6% Below Invoice</t>
  </si>
  <si>
    <t>7% Below Invoice</t>
  </si>
  <si>
    <t>8% Below Invoice</t>
  </si>
  <si>
    <t>TT4</t>
  </si>
  <si>
    <t>CBQ</t>
  </si>
  <si>
    <t>Black - D5X9 / Saddle -</t>
  </si>
  <si>
    <t>Black - ALX9 / Saddle - ALTV</t>
  </si>
  <si>
    <t>W/AD6</t>
  </si>
  <si>
    <t>SNAZZBERRY PEARL COAT</t>
  </si>
  <si>
    <t>PRV</t>
  </si>
  <si>
    <t>ERC / DEM</t>
  </si>
  <si>
    <t>EC1 / DFT</t>
  </si>
  <si>
    <t>ERG / DFT</t>
  </si>
  <si>
    <t>EXJ / DFV</t>
  </si>
  <si>
    <t>MOPAR COLD AIR INTAKE</t>
  </si>
  <si>
    <t>JFF</t>
  </si>
  <si>
    <t>MOPAR HD ROCK SLIDER W/STEP</t>
  </si>
  <si>
    <t>LLX9</t>
  </si>
  <si>
    <t>w/2_F</t>
  </si>
  <si>
    <t>LEATHER SEAT W/CLOTH INSERTS</t>
  </si>
  <si>
    <t>J7X9</t>
  </si>
  <si>
    <t>w/2_J</t>
  </si>
  <si>
    <t>CLOTH SEATS WITH ISLANDER LOGO</t>
  </si>
  <si>
    <t>B7X9</t>
  </si>
  <si>
    <t>w/2_Q</t>
  </si>
  <si>
    <t>CLOTH BUCKET SEATS W/80TH ANNIV TAG</t>
  </si>
  <si>
    <t>A7T5</t>
  </si>
  <si>
    <t>A7X9</t>
  </si>
  <si>
    <t>CLOTH LOW-BACK BUCKET SEATS</t>
  </si>
  <si>
    <t>BLACK/HERITAGE TAN</t>
  </si>
  <si>
    <t>BLACK</t>
  </si>
  <si>
    <t>INCLUDED W/ACY; M/H HT1 OR AEN; N/A W/AGS</t>
  </si>
  <si>
    <t>M/H HT1 OR AEN; N/A AGS</t>
  </si>
  <si>
    <t>MOPAR ISLANDER PLUS PACKAGE</t>
  </si>
  <si>
    <t>N/A W/MRT; N/A W/MRU</t>
  </si>
  <si>
    <t>MMU</t>
  </si>
  <si>
    <t>MOPAR HD ROCK SLIDER W/STEP ASSIST</t>
  </si>
  <si>
    <t>P</t>
  </si>
  <si>
    <t>INCLUDED W/ACY; N/A W/AGS</t>
  </si>
  <si>
    <t>N/A W/EXJ; ONLY 1: MRT OR MRU OR MRK</t>
  </si>
  <si>
    <t>MRT</t>
  </si>
  <si>
    <t>MOPAR CHROME TUBE STEPS</t>
  </si>
  <si>
    <t>ONLY 1: XJB OR XJD</t>
  </si>
  <si>
    <t>XJB</t>
  </si>
  <si>
    <t>MOPAR CHROME FUEL FILLER DOOR</t>
  </si>
  <si>
    <t>INCLUDED W/ACY; M/H CLN OR CLP OR ACY</t>
  </si>
  <si>
    <t>MRU</t>
  </si>
  <si>
    <t>MOPAR BLACK TUBULAR SIDE STEPS</t>
  </si>
  <si>
    <t>XJD</t>
  </si>
  <si>
    <t>MOPAR BLACK FUEL FILLER DOOR</t>
  </si>
  <si>
    <t>N/A W/M9E</t>
  </si>
  <si>
    <t>M9D</t>
  </si>
  <si>
    <t>MPD</t>
  </si>
  <si>
    <t>MOPAR AMERICAN FLAG HOOD GRAPHIC</t>
  </si>
  <si>
    <t>NCLUDED W/ACY</t>
  </si>
  <si>
    <t>M9E</t>
  </si>
  <si>
    <t>MOPAR 1941 HOOD GRAPHIC</t>
  </si>
  <si>
    <t>INCLUDED W/AEN; ONLY 1: HT1 OR HT2</t>
  </si>
  <si>
    <t>WHITE 3-PIECE HARD TOP</t>
  </si>
  <si>
    <t>Required on Sport S, Willys, Freedom and Islander</t>
  </si>
  <si>
    <t>AAN</t>
  </si>
  <si>
    <t>TECHNOLOGY GROUP</t>
  </si>
  <si>
    <t>M/H AAN</t>
  </si>
  <si>
    <t>AGS</t>
  </si>
  <si>
    <t>SUN AND SOUND PACKAGE</t>
  </si>
  <si>
    <t>M/H STA OR AEN OR STB OR STC OR ST3;</t>
  </si>
  <si>
    <t>RSD</t>
  </si>
  <si>
    <t>SIRIUSXM SATELLITE RADIO</t>
  </si>
  <si>
    <t>N/A W/MMU; ONLY 1: MRT OR MRU OR MRK</t>
  </si>
  <si>
    <t>MRK</t>
  </si>
  <si>
    <t>SIDE STEPS</t>
  </si>
  <si>
    <t>ONLY 1: STB OR STC OR ST3</t>
  </si>
  <si>
    <t>N/A W/HT2; ONLY 1: STB OR STC OR ST3</t>
  </si>
  <si>
    <t>ADA</t>
  </si>
  <si>
    <t>LED HEADLAMP AND FOG LAMP GROUP</t>
  </si>
  <si>
    <t>GDC</t>
  </si>
  <si>
    <t>DEEP TINT SUNSCREEN WINDOWS</t>
  </si>
  <si>
    <t>W/ADE, DEM</t>
  </si>
  <si>
    <t>ADC</t>
  </si>
  <si>
    <t>CONVENIENCE GROUP</t>
  </si>
  <si>
    <t>W/DEM</t>
  </si>
  <si>
    <t>N/A W/AGS; ONLY 1: HT1 OR HT2</t>
  </si>
  <si>
    <t>W/DFT, EXJ</t>
  </si>
  <si>
    <t>M/H EC1 OR ERG OR ERC OR EXJ; N/A W/ESG</t>
  </si>
  <si>
    <t>DSA</t>
  </si>
  <si>
    <t>ANTI-SPIN DIFFERENTIAL REAR AXLE</t>
  </si>
  <si>
    <t>INCLUDED W/AEK OR AGS</t>
  </si>
  <si>
    <t>INCLUDED W/AGS; M/H AAN</t>
  </si>
  <si>
    <t>M/H DSA OR WGG; N/A W/26B; N/A W/8DA</t>
  </si>
  <si>
    <t>TTC</t>
  </si>
  <si>
    <t>245/75R17 ALL TERRAIN TIRES</t>
  </si>
  <si>
    <t>M/H DSA; N/A W/DEM; N/A W/EXJ</t>
  </si>
  <si>
    <t>DHP</t>
  </si>
  <si>
    <t>2.72:1 SELEC-TRAC FULL TIME 4WD SYS</t>
  </si>
  <si>
    <t>M/H TQJ OR TTC OR TQL</t>
  </si>
  <si>
    <t>WGG</t>
  </si>
  <si>
    <t>17X7.5 MACHINED GRANITE CRYSTAL WHLS</t>
  </si>
  <si>
    <t>2_L</t>
  </si>
  <si>
    <t>2_W</t>
  </si>
  <si>
    <t>2_S</t>
  </si>
  <si>
    <t>2_K</t>
  </si>
  <si>
    <t>2_B</t>
  </si>
  <si>
    <t>STEP #3 OPTIONS</t>
  </si>
  <si>
    <t>ALTITUDE</t>
  </si>
  <si>
    <t>WILLYS</t>
  </si>
  <si>
    <t>SPORT S</t>
  </si>
  <si>
    <t>WILLYS SPORT</t>
  </si>
  <si>
    <t>SPORT</t>
  </si>
  <si>
    <t>-L</t>
  </si>
  <si>
    <t>-W</t>
  </si>
  <si>
    <t>-S</t>
  </si>
  <si>
    <t>SEE PDF FOR PACKAGE CONTENTS</t>
  </si>
  <si>
    <t>-K</t>
  </si>
  <si>
    <t>CODE</t>
  </si>
  <si>
    <t>QUICK ORDER PACKAGES</t>
  </si>
  <si>
    <t>PRICE INCLUDES - BASE PRICE, ENGINE/TRANSMISSION</t>
  </si>
  <si>
    <t>26L</t>
  </si>
  <si>
    <t>26W</t>
  </si>
  <si>
    <t>26S</t>
  </si>
  <si>
    <t>26K</t>
  </si>
  <si>
    <t>26B</t>
  </si>
  <si>
    <t>3.0L V6 TURBO DIESEL ENGINE W/ESS G3 (EXJ)</t>
  </si>
  <si>
    <t>25L</t>
  </si>
  <si>
    <t>25W</t>
  </si>
  <si>
    <t>25S</t>
  </si>
  <si>
    <t>25K</t>
  </si>
  <si>
    <t>25B</t>
  </si>
  <si>
    <t>3.6L V6 24V VVT ETORQUE ENGINE UPG I (ERG)</t>
  </si>
  <si>
    <t>22L</t>
  </si>
  <si>
    <t>22W</t>
  </si>
  <si>
    <t>22S</t>
  </si>
  <si>
    <t>22K</t>
  </si>
  <si>
    <t>22B</t>
  </si>
  <si>
    <t>2.0L I4 DOHC DI TURBO ENGINE W/ ESS (EC1)</t>
  </si>
  <si>
    <t>23L</t>
  </si>
  <si>
    <t>23W</t>
  </si>
  <si>
    <t>23S</t>
  </si>
  <si>
    <t>23K</t>
  </si>
  <si>
    <t>23B</t>
  </si>
  <si>
    <t>3.6L V6 24V VVT ENGINE UPG I W/ESS (ERC)</t>
  </si>
  <si>
    <t>JLJL74</t>
  </si>
  <si>
    <t>WRANGLER UNLIMITED SPORT</t>
  </si>
  <si>
    <r>
      <t xml:space="preserve">STING-GRAY CLEAR COAT </t>
    </r>
    <r>
      <rPr>
        <b/>
        <sz val="8"/>
        <rFont val="Arial"/>
        <family val="2"/>
      </rPr>
      <t>N/A w/ High Altitude</t>
    </r>
  </si>
  <si>
    <r>
      <t xml:space="preserve">SARGE GREEN CLEAR COAT </t>
    </r>
    <r>
      <rPr>
        <b/>
        <sz val="8"/>
        <rFont val="Arial"/>
        <family val="2"/>
      </rPr>
      <t>N/A w/ High Altitude</t>
    </r>
  </si>
  <si>
    <t>N/A w/ High Altitude; Altitude; w/STJ; Only available with HT1</t>
  </si>
  <si>
    <r>
      <t xml:space="preserve">FIRECRACKER RED C/C </t>
    </r>
    <r>
      <rPr>
        <b/>
        <sz val="8"/>
        <rFont val="Arial"/>
        <family val="2"/>
      </rPr>
      <t>N/A w/ High Altitude</t>
    </r>
  </si>
  <si>
    <t>CLTV</t>
  </si>
  <si>
    <t>CLX9</t>
  </si>
  <si>
    <t>LEATHER TRIMMED SEATS W SAHARA LOGO</t>
  </si>
  <si>
    <t>GLX9</t>
  </si>
  <si>
    <t>T7T5</t>
  </si>
  <si>
    <t>T7X9</t>
  </si>
  <si>
    <r>
      <t xml:space="preserve">SOFT TOP WINDOW STORAGE BAG </t>
    </r>
    <r>
      <rPr>
        <b/>
        <sz val="8"/>
        <rFont val="Arial"/>
        <family val="2"/>
      </rPr>
      <t>N/A W/STJ</t>
    </r>
  </si>
  <si>
    <t>W/ADE</t>
  </si>
  <si>
    <t>N/A W/DEM</t>
  </si>
  <si>
    <t>REMOTE START SYSTEM</t>
  </si>
  <si>
    <t>W/AEN</t>
  </si>
  <si>
    <t>W/EXJ</t>
  </si>
  <si>
    <t>N/A W/8DA; ONLY 1: WGB OR WPT</t>
  </si>
  <si>
    <t>WGB</t>
  </si>
  <si>
    <t>18X7.5 TECH GRAY MACHINED FACE WHLS</t>
  </si>
  <si>
    <t>2_N</t>
  </si>
  <si>
    <t>2_G</t>
  </si>
  <si>
    <t>HIGH ALTITUDE</t>
  </si>
  <si>
    <t>-N</t>
  </si>
  <si>
    <t>26N</t>
  </si>
  <si>
    <t>26G</t>
  </si>
  <si>
    <t>25N</t>
  </si>
  <si>
    <t>25G</t>
  </si>
  <si>
    <t>22N</t>
  </si>
  <si>
    <t>22G</t>
  </si>
  <si>
    <t>23G</t>
  </si>
  <si>
    <t>JLJP74</t>
  </si>
  <si>
    <t>WRANGLER UNLIMITED SAHARA</t>
  </si>
  <si>
    <t>DUAL DOOR GROUP W/ BASE UPPERS</t>
  </si>
  <si>
    <t>M/H PAU OR PDN OR PGG OR PRV OR PW7 OR PX8</t>
  </si>
  <si>
    <t>M/H STA; N/A W/AEN OR AJS; N/A W/AJS</t>
  </si>
  <si>
    <t>AJB</t>
  </si>
  <si>
    <t>DUAL DOOR GROUP W/ PREMIUM UPPERS</t>
  </si>
  <si>
    <t>M/H HT1 OR HT3 OR STJ OR STB</t>
  </si>
  <si>
    <t>AJS</t>
  </si>
  <si>
    <t>WRANGLER UNLIMITED SPORT RHD</t>
  </si>
  <si>
    <t>JLUL74</t>
  </si>
  <si>
    <t>22A</t>
  </si>
  <si>
    <t>M/H HT1</t>
  </si>
  <si>
    <t>Black - A7X9</t>
  </si>
  <si>
    <t>M/H STA; N/A W/AJS; N/A W/AJS OR 2TN</t>
  </si>
  <si>
    <t>M/H HT1 OR HT3 OR STJ OR STB; N/A W/AEN; N/A W/STC</t>
  </si>
  <si>
    <t>M/H STA; N/A W/AJS</t>
  </si>
  <si>
    <t>M/H HT1 OR HT2 OR STJ OR STB; N/A W/STA</t>
  </si>
  <si>
    <t>HYDRO BLUE PEARL COAT</t>
  </si>
  <si>
    <t>N/A w/AGS, w/STJ; Only available with HT1</t>
  </si>
  <si>
    <r>
      <t xml:space="preserve">STING-GRAY CLEAR COAT </t>
    </r>
    <r>
      <rPr>
        <b/>
        <sz val="8"/>
        <rFont val="Arial"/>
        <family val="2"/>
      </rPr>
      <t>N/A w/2TQ</t>
    </r>
  </si>
  <si>
    <r>
      <t xml:space="preserve">BILLET SILVER METALLIC CLEAR COAT </t>
    </r>
    <r>
      <rPr>
        <b/>
        <sz val="8"/>
        <rFont val="Arial"/>
        <family val="2"/>
      </rPr>
      <t>N/A w/2TQ</t>
    </r>
  </si>
  <si>
    <t>N/A w/STJ; Only available with HT1</t>
  </si>
  <si>
    <t>N/A w/STJ; W/ST8 M/H HT1; Only available with HT1</t>
  </si>
  <si>
    <t>WRANGLER UNLIMITED RUBICON 392</t>
  </si>
  <si>
    <t>JLJX74</t>
  </si>
  <si>
    <t>6.4L V8 SRT HEMI MDS ENGINE (ESG)</t>
  </si>
  <si>
    <t>8-SPD AUTO 8HP75 TRANS (BUY-GERMANY) (DFV)</t>
  </si>
  <si>
    <t>27X</t>
  </si>
  <si>
    <t>STEP #3 SELECT - $ OPTIONS (IF DESIRED)</t>
  </si>
  <si>
    <t>TRAILER TOW PACKAGE</t>
  </si>
  <si>
    <t>MOPAR WINDSHIELD TIE DOWN</t>
  </si>
  <si>
    <t>ABR</t>
  </si>
  <si>
    <t>CT9</t>
  </si>
  <si>
    <t>Black - HDX9</t>
  </si>
  <si>
    <t>WRANGLER UNLIMITED SAHARA 4XE</t>
  </si>
  <si>
    <t>JLXP74</t>
  </si>
  <si>
    <t>2.0L I4 DOHC DI TURBO PHEV ENGINE (ECX)</t>
  </si>
  <si>
    <t>8-SPD AUTO 8P75PH PHEV TRANSMISSION (DFY)</t>
  </si>
  <si>
    <t>29P</t>
  </si>
  <si>
    <t>29N</t>
  </si>
  <si>
    <t>KLX9</t>
  </si>
  <si>
    <t>WRANGLER UNLIMITED RUBICON 4XE</t>
  </si>
  <si>
    <t>JLXS74</t>
  </si>
  <si>
    <t>INCLUDES HT3</t>
  </si>
  <si>
    <t>D5X9</t>
  </si>
  <si>
    <t>SADDLE</t>
  </si>
  <si>
    <t>ALX9</t>
  </si>
  <si>
    <t>ALTV</t>
  </si>
  <si>
    <t>INCLUDED W/AEN; N/A W/STJ; ONLY 1: HT1 OR HT3</t>
  </si>
  <si>
    <t>1545 IN HI</t>
  </si>
  <si>
    <t>M/H HT3 OR STJ</t>
  </si>
  <si>
    <t>N/A W/AEN; W/ST3; W/ST8</t>
  </si>
  <si>
    <t>INCLUDED W/AEN; N/A W/PYV; W/STJ; ONLY 1: HT1 OR HT3</t>
  </si>
  <si>
    <r>
      <t xml:space="preserve">HYDRO BLUE PEARL COAT </t>
    </r>
    <r>
      <rPr>
        <b/>
        <sz val="8"/>
        <rFont val="Arial"/>
        <family val="2"/>
      </rPr>
      <t>N/A w/ High Altitude</t>
    </r>
  </si>
  <si>
    <r>
      <t xml:space="preserve">SNAZZBERRY PEARL COAT </t>
    </r>
    <r>
      <rPr>
        <b/>
        <sz val="8"/>
        <rFont val="Arial"/>
        <family val="2"/>
      </rPr>
      <t>N/A w/ High Altitude</t>
    </r>
  </si>
  <si>
    <t>24B</t>
  </si>
  <si>
    <t>24K</t>
  </si>
  <si>
    <t>24S</t>
  </si>
  <si>
    <t>24W</t>
  </si>
  <si>
    <t>3.6L V6 with 8-SPEED AUTO</t>
  </si>
  <si>
    <t>GMA</t>
  </si>
  <si>
    <t>TRAIL RAIL MANAGEMENT SYSTEM</t>
  </si>
  <si>
    <t>MOPAR DOORS OFF MIRROR KIT</t>
  </si>
  <si>
    <t>LFR</t>
  </si>
  <si>
    <t>MOPAR SUNRIDER FLIPTOP FOR HARDTOP</t>
  </si>
  <si>
    <t>M/H HT1 OR AEN; N/A W/AEN;W/AJS</t>
  </si>
  <si>
    <t>MHW</t>
  </si>
  <si>
    <t>PFM</t>
  </si>
  <si>
    <t>24G</t>
  </si>
  <si>
    <t xml:space="preserve">TRAIL RAIL MANAGEMENT SYSTEM </t>
  </si>
  <si>
    <t>255/70R18 ALL TERRAIN TIRES</t>
  </si>
  <si>
    <t>255/70R18 ALL SEASON TIRES</t>
  </si>
  <si>
    <t>APPLE CARPLAY</t>
  </si>
  <si>
    <t>DUAL DOOR GROUP (LOWERS ONLY)</t>
  </si>
  <si>
    <t>GOOGLE ANDROID AUTO</t>
  </si>
  <si>
    <t>SELEC-SPEED CONTROL</t>
  </si>
  <si>
    <t>M/H DFT; N/A W/22L; 23L; 26L</t>
  </si>
  <si>
    <t>MOPAR DIESEL HOOD GRAPHIC</t>
  </si>
  <si>
    <t>MOPAR RV TOW HARNESS</t>
  </si>
  <si>
    <t>MOPAR SNORKEL</t>
  </si>
  <si>
    <t>N/A W/22L; 23L; 26L</t>
  </si>
  <si>
    <t>LIMITED EDITION GECKO CLEAR COAT</t>
  </si>
  <si>
    <t>WINDSHIELD W/ CORNING GORILLA GLASS</t>
  </si>
  <si>
    <t>XTREME RECON 35" TIRE PACKAGE</t>
  </si>
  <si>
    <t>W/TXA, W/WGM, W/WGR</t>
  </si>
  <si>
    <t>AGB</t>
  </si>
  <si>
    <t>M/H ERG; N/A W/22R, W/23R, W/26R, W/TT4, W/TWG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</si>
</sst>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.0%"/>
    <numFmt numFmtId="165" formatCode="0.000%"/>
  </numFmts>
  <fonts count="11" x14ac:knownFonts="1">
    <font>
      <sz val="10"/>
      <name val="Arial"/>
      <family val="2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2"/>
      <name val="Arial"/>
      <family val="1"/>
      <charset val="1"/>
    </font>
    <font>
      <b/>
      <sz val="9"/>
      <name val="Arial"/>
      <family val="2"/>
    </font>
    <font>
      <b/>
      <i/>
      <sz val="8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8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8"/>
      </bottom>
      <diagonal/>
    </border>
  </borders>
  <cellStyleXfs count="3">
    <xf numFmtId="0" fontId="0" fillId="0" borderId="0"/>
    <xf numFmtId="44" fontId="1" fillId="0" borderId="0" applyFill="0" applyBorder="0" applyAlignment="0" applyProtection="0"/>
    <xf numFmtId="9" fontId="1" fillId="0" borderId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0" fillId="0" borderId="1" xfId="0" applyFont="1" applyBorder="1"/>
    <xf numFmtId="0" fontId="0" fillId="0" borderId="1" xfId="0" applyBorder="1" applyAlignment="1">
      <alignment horizontal="right"/>
    </xf>
    <xf numFmtId="0" fontId="0" fillId="0" borderId="1" xfId="0" applyFont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center"/>
    </xf>
    <xf numFmtId="0" fontId="4" fillId="0" borderId="3" xfId="0" applyFont="1" applyBorder="1"/>
    <xf numFmtId="0" fontId="0" fillId="0" borderId="3" xfId="0" applyBorder="1" applyAlignment="1">
      <alignment horizontal="right"/>
    </xf>
    <xf numFmtId="0" fontId="0" fillId="0" borderId="3" xfId="0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Font="1" applyFill="1" applyBorder="1"/>
    <xf numFmtId="0" fontId="0" fillId="0" borderId="1" xfId="0" applyFill="1" applyBorder="1" applyAlignment="1">
      <alignment horizontal="right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3" xfId="0" applyFont="1" applyFill="1" applyBorder="1"/>
    <xf numFmtId="0" fontId="0" fillId="0" borderId="3" xfId="0" applyFill="1" applyBorder="1" applyAlignment="1">
      <alignment horizontal="right"/>
    </xf>
    <xf numFmtId="0" fontId="0" fillId="0" borderId="3" xfId="0" applyFill="1" applyBorder="1" applyAlignment="1">
      <alignment horizontal="center"/>
    </xf>
    <xf numFmtId="0" fontId="0" fillId="0" borderId="3" xfId="0" applyFill="1" applyBorder="1"/>
    <xf numFmtId="0" fontId="8" fillId="0" borderId="0" xfId="0" applyFont="1" applyFill="1"/>
    <xf numFmtId="0" fontId="3" fillId="0" borderId="0" xfId="0" applyFont="1" applyFill="1"/>
    <xf numFmtId="0" fontId="3" fillId="0" borderId="3" xfId="0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0" fillId="0" borderId="2" xfId="0" applyFont="1" applyFill="1" applyBorder="1"/>
    <xf numFmtId="0" fontId="3" fillId="0" borderId="2" xfId="0" applyFont="1" applyFill="1" applyBorder="1"/>
    <xf numFmtId="0" fontId="0" fillId="0" borderId="2" xfId="0" applyFill="1" applyBorder="1" applyAlignment="1">
      <alignment horizontal="right"/>
    </xf>
    <xf numFmtId="0" fontId="0" fillId="0" borderId="2" xfId="0" applyFill="1" applyBorder="1" applyAlignment="1">
      <alignment horizontal="center"/>
    </xf>
    <xf numFmtId="0" fontId="8" fillId="0" borderId="3" xfId="0" applyFont="1" applyFill="1" applyBorder="1"/>
    <xf numFmtId="0" fontId="0" fillId="0" borderId="0" xfId="0" applyFill="1" applyBorder="1" applyAlignment="1">
      <alignment horizontal="right"/>
    </xf>
    <xf numFmtId="0" fontId="3" fillId="0" borderId="1" xfId="0" applyFont="1" applyFill="1" applyBorder="1"/>
    <xf numFmtId="0" fontId="9" fillId="0" borderId="0" xfId="0" applyFont="1" applyFill="1"/>
    <xf numFmtId="0" fontId="6" fillId="0" borderId="0" xfId="0" applyFont="1" applyFill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 applyAlignment="1">
      <alignment horizontal="right"/>
    </xf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right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right"/>
    </xf>
    <xf numFmtId="0" fontId="0" fillId="0" borderId="4" xfId="0" applyFont="1" applyFill="1" applyBorder="1"/>
    <xf numFmtId="44" fontId="1" fillId="0" borderId="0" xfId="1" applyFill="1" applyAlignment="1">
      <alignment horizontal="right"/>
    </xf>
    <xf numFmtId="0" fontId="0" fillId="0" borderId="0" xfId="0" applyFont="1" applyFill="1" applyBorder="1"/>
    <xf numFmtId="0" fontId="3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6" xfId="0" applyFont="1" applyFill="1" applyBorder="1"/>
    <xf numFmtId="0" fontId="3" fillId="0" borderId="6" xfId="0" applyFont="1" applyFill="1" applyBorder="1"/>
    <xf numFmtId="0" fontId="0" fillId="0" borderId="6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65" fontId="1" fillId="2" borderId="0" xfId="2" applyNumberFormat="1" applyFill="1"/>
    <xf numFmtId="0" fontId="0" fillId="0" borderId="7" xfId="0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1" fillId="0" borderId="0" xfId="2" applyNumberFormat="1" applyFill="1" applyAlignment="1">
      <alignment horizontal="right"/>
    </xf>
    <xf numFmtId="44" fontId="1" fillId="0" borderId="0" xfId="1" applyFill="1"/>
    <xf numFmtId="44" fontId="0" fillId="0" borderId="0" xfId="0" applyNumberFormat="1" applyFill="1"/>
    <xf numFmtId="164" fontId="1" fillId="0" borderId="0" xfId="2" applyNumberFormat="1" applyFill="1"/>
    <xf numFmtId="0" fontId="8" fillId="0" borderId="0" xfId="0" applyFont="1" applyFill="1" applyBorder="1"/>
    <xf numFmtId="0" fontId="8" fillId="0" borderId="9" xfId="0" applyFont="1" applyFill="1" applyBorder="1"/>
    <xf numFmtId="0" fontId="0" fillId="0" borderId="10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9" fontId="0" fillId="0" borderId="0" xfId="0" applyNumberFormat="1" applyFill="1" applyAlignment="1">
      <alignment horizontal="right"/>
    </xf>
    <xf numFmtId="44" fontId="0" fillId="0" borderId="0" xfId="0" applyNumberFormat="1" applyFill="1" applyAlignment="1">
      <alignment horizontal="center"/>
    </xf>
    <xf numFmtId="0" fontId="0" fillId="0" borderId="13" xfId="0" applyFont="1" applyFill="1" applyBorder="1"/>
    <xf numFmtId="0" fontId="3" fillId="0" borderId="5" xfId="0" applyFont="1" applyFill="1" applyBorder="1"/>
    <xf numFmtId="0" fontId="0" fillId="0" borderId="5" xfId="0" applyFont="1" applyFill="1" applyBorder="1" applyAlignment="1">
      <alignment horizontal="center"/>
    </xf>
    <xf numFmtId="0" fontId="0" fillId="0" borderId="11" xfId="0" applyFont="1" applyFill="1" applyBorder="1"/>
    <xf numFmtId="0" fontId="0" fillId="0" borderId="0" xfId="0" applyAlignment="1">
      <alignment horizontal="center"/>
    </xf>
    <xf numFmtId="9" fontId="1" fillId="0" borderId="0" xfId="2" applyFill="1" applyAlignment="1">
      <alignment horizontal="right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5" xfId="0" applyBorder="1"/>
    <xf numFmtId="0" fontId="0" fillId="0" borderId="13" xfId="0" applyBorder="1"/>
    <xf numFmtId="0" fontId="0" fillId="0" borderId="4" xfId="0" applyBorder="1" applyAlignment="1">
      <alignment horizontal="right"/>
    </xf>
    <xf numFmtId="0" fontId="8" fillId="0" borderId="9" xfId="0" applyFont="1" applyBorder="1"/>
    <xf numFmtId="0" fontId="8" fillId="0" borderId="0" xfId="0" applyFont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0" borderId="5" xfId="0" applyBorder="1" applyAlignment="1">
      <alignment horizontal="center"/>
    </xf>
    <xf numFmtId="0" fontId="8" fillId="0" borderId="4" xfId="0" applyFont="1" applyBorder="1"/>
    <xf numFmtId="0" fontId="8" fillId="0" borderId="0" xfId="0" applyFont="1" applyAlignment="1">
      <alignment horizontal="center"/>
    </xf>
    <xf numFmtId="0" fontId="9" fillId="0" borderId="0" xfId="0" applyFont="1"/>
    <xf numFmtId="0" fontId="0" fillId="0" borderId="3" xfId="0" applyBorder="1"/>
    <xf numFmtId="0" fontId="8" fillId="0" borderId="3" xfId="0" applyFont="1" applyBorder="1"/>
    <xf numFmtId="0" fontId="3" fillId="0" borderId="1" xfId="0" applyFont="1" applyBorder="1"/>
    <xf numFmtId="0" fontId="0" fillId="0" borderId="1" xfId="0" applyBorder="1"/>
    <xf numFmtId="0" fontId="3" fillId="0" borderId="4" xfId="0" applyFont="1" applyBorder="1"/>
    <xf numFmtId="0" fontId="0" fillId="0" borderId="9" xfId="0" applyBorder="1"/>
    <xf numFmtId="0" fontId="3" fillId="0" borderId="12" xfId="0" applyFont="1" applyBorder="1"/>
    <xf numFmtId="0" fontId="0" fillId="2" borderId="19" xfId="0" applyFill="1" applyBorder="1" applyAlignment="1">
      <alignment horizontal="center"/>
    </xf>
    <xf numFmtId="0" fontId="0" fillId="0" borderId="6" xfId="0" applyBorder="1" applyAlignment="1">
      <alignment horizontal="right"/>
    </xf>
    <xf numFmtId="0" fontId="3" fillId="0" borderId="3" xfId="0" applyFont="1" applyBorder="1"/>
    <xf numFmtId="0" fontId="0" fillId="0" borderId="10" xfId="0" applyBorder="1"/>
    <xf numFmtId="0" fontId="0" fillId="0" borderId="20" xfId="0" applyBorder="1"/>
    <xf numFmtId="0" fontId="8" fillId="0" borderId="21" xfId="0" applyFont="1" applyBorder="1"/>
    <xf numFmtId="0" fontId="0" fillId="0" borderId="11" xfId="0" applyBorder="1"/>
    <xf numFmtId="0" fontId="3" fillId="0" borderId="6" xfId="0" applyFont="1" applyBorder="1"/>
    <xf numFmtId="0" fontId="0" fillId="0" borderId="22" xfId="0" applyBorder="1"/>
    <xf numFmtId="0" fontId="0" fillId="0" borderId="23" xfId="0" applyBorder="1"/>
    <xf numFmtId="0" fontId="8" fillId="0" borderId="3" xfId="0" applyFont="1" applyBorder="1" applyAlignment="1">
      <alignment horizontal="right"/>
    </xf>
    <xf numFmtId="0" fontId="0" fillId="0" borderId="6" xfId="0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2" fillId="0" borderId="4" xfId="0" applyFont="1" applyBorder="1"/>
    <xf numFmtId="0" fontId="2" fillId="0" borderId="6" xfId="0" applyFont="1" applyBorder="1"/>
    <xf numFmtId="0" fontId="8" fillId="0" borderId="4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8" fillId="0" borderId="0" xfId="0" quotePrefix="1" applyFont="1" applyAlignment="1">
      <alignment horizontal="right"/>
    </xf>
    <xf numFmtId="0" fontId="0" fillId="0" borderId="0" xfId="0" applyAlignment="1">
      <alignment horizontal="center" vertical="center"/>
    </xf>
    <xf numFmtId="0" fontId="8" fillId="0" borderId="4" xfId="0" quotePrefix="1" applyFont="1" applyBorder="1" applyAlignment="1">
      <alignment horizontal="right"/>
    </xf>
    <xf numFmtId="0" fontId="3" fillId="0" borderId="5" xfId="0" applyFont="1" applyBorder="1"/>
    <xf numFmtId="0" fontId="0" fillId="0" borderId="0" xfId="0" applyAlignment="1">
      <alignment vertical="center"/>
    </xf>
    <xf numFmtId="0" fontId="8" fillId="0" borderId="5" xfId="0" quotePrefix="1" applyFont="1" applyBorder="1" applyAlignment="1">
      <alignment horizontal="right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wrapText="1"/>
    </xf>
    <xf numFmtId="0" fontId="8" fillId="0" borderId="1" xfId="0" applyFont="1" applyBorder="1" applyAlignment="1">
      <alignment horizontal="right"/>
    </xf>
    <xf numFmtId="0" fontId="0" fillId="0" borderId="21" xfId="0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2" xfId="0" applyFill="1" applyBorder="1" applyAlignment="1">
      <alignment horizontal="right"/>
    </xf>
    <xf numFmtId="0" fontId="0" fillId="0" borderId="22" xfId="0" applyFont="1" applyFill="1" applyBorder="1"/>
    <xf numFmtId="0" fontId="0" fillId="0" borderId="0" xfId="0" applyBorder="1" applyAlignment="1"/>
    <xf numFmtId="0" fontId="0" fillId="0" borderId="0" xfId="0" applyFill="1" applyBorder="1"/>
    <xf numFmtId="44" fontId="1" fillId="0" borderId="0" xfId="1" applyAlignment="1">
      <alignment horizontal="right"/>
    </xf>
    <xf numFmtId="44" fontId="1" fillId="0" borderId="0" xfId="1"/>
    <xf numFmtId="0" fontId="2" fillId="0" borderId="12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4" fillId="0" borderId="0" xfId="0" applyFont="1" applyBorder="1"/>
    <xf numFmtId="0" fontId="5" fillId="0" borderId="0" xfId="0" applyFont="1" applyBorder="1"/>
    <xf numFmtId="0" fontId="0" fillId="0" borderId="0" xfId="0" applyBorder="1" applyAlignment="1">
      <alignment horizontal="right"/>
    </xf>
    <xf numFmtId="0" fontId="2" fillId="0" borderId="0" xfId="0" applyFont="1" applyBorder="1" applyAlignment="1">
      <alignment horizontal="center"/>
    </xf>
    <xf numFmtId="0" fontId="0" fillId="0" borderId="23" xfId="0" applyFont="1" applyFill="1" applyBorder="1"/>
    <xf numFmtId="0" fontId="0" fillId="0" borderId="0" xfId="0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/>
    <xf numFmtId="0" fontId="8" fillId="0" borderId="3" xfId="0" applyFont="1" applyBorder="1" applyAlignment="1">
      <alignment horizontal="left"/>
    </xf>
    <xf numFmtId="0" fontId="8" fillId="0" borderId="0" xfId="0" applyFont="1" applyBorder="1"/>
    <xf numFmtId="0" fontId="0" fillId="0" borderId="0" xfId="0" applyAlignment="1"/>
    <xf numFmtId="0" fontId="0" fillId="0" borderId="12" xfId="0" applyFill="1" applyBorder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25" xfId="0" applyFont="1" applyBorder="1"/>
    <xf numFmtId="0" fontId="0" fillId="0" borderId="25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" xfId="0" applyBorder="1" applyAlignment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/>
    <xf numFmtId="0" fontId="0" fillId="0" borderId="12" xfId="0" applyBorder="1" applyAlignment="1"/>
    <xf numFmtId="0" fontId="0" fillId="0" borderId="5" xfId="0" applyBorder="1" applyAlignment="1"/>
    <xf numFmtId="0" fontId="8" fillId="0" borderId="0" xfId="0" applyFont="1" applyBorder="1" applyAlignment="1">
      <alignment horizontal="left"/>
    </xf>
    <xf numFmtId="0" fontId="3" fillId="0" borderId="0" xfId="0" applyFont="1" applyBorder="1"/>
    <xf numFmtId="0" fontId="0" fillId="0" borderId="0" xfId="0" applyAlignment="1">
      <alignment horizontal="center"/>
    </xf>
    <xf numFmtId="0" fontId="8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122C3-C270-4F91-BB43-DBCD95647187}">
  <sheetPr codeName="Sheet1"/>
  <dimension ref="A1:Q188"/>
  <sheetViews>
    <sheetView tabSelected="1" zoomScale="70" zoomScaleNormal="70" workbookViewId="0">
      <selection activeCell="D25" sqref="D25"/>
    </sheetView>
  </sheetViews>
  <sheetFormatPr defaultColWidth="11.5546875" defaultRowHeight="13.2" x14ac:dyDescent="0.25"/>
  <cols>
    <col min="1" max="1" width="10.5546875" style="1" bestFit="1" customWidth="1"/>
    <col min="2" max="2" width="45.109375" customWidth="1"/>
    <col min="3" max="3" width="8.33203125" bestFit="1" customWidth="1"/>
    <col min="4" max="4" width="12.109375" style="2" bestFit="1" customWidth="1"/>
    <col min="5" max="5" width="11.5546875" style="2"/>
    <col min="6" max="10" width="11.44140625" style="1" customWidth="1"/>
  </cols>
  <sheetData>
    <row r="1" spans="1:17" x14ac:dyDescent="0.25">
      <c r="B1" s="3" t="s">
        <v>0</v>
      </c>
    </row>
    <row r="2" spans="1:17" x14ac:dyDescent="0.25">
      <c r="B2" s="3" t="s">
        <v>319</v>
      </c>
      <c r="C2" s="3"/>
    </row>
    <row r="3" spans="1:17" x14ac:dyDescent="0.25">
      <c r="B3" s="3" t="s">
        <v>2</v>
      </c>
      <c r="C3" s="3"/>
    </row>
    <row r="4" spans="1:17" x14ac:dyDescent="0.25">
      <c r="B4" s="3"/>
      <c r="C4" s="3"/>
    </row>
    <row r="5" spans="1:17" x14ac:dyDescent="0.25">
      <c r="A5"/>
      <c r="B5" s="5"/>
      <c r="C5" s="5"/>
      <c r="D5" s="6" t="s">
        <v>3</v>
      </c>
      <c r="E5" s="6" t="s">
        <v>4</v>
      </c>
    </row>
    <row r="6" spans="1:17" x14ac:dyDescent="0.25">
      <c r="B6" s="102" t="s">
        <v>319</v>
      </c>
      <c r="C6" s="102"/>
      <c r="D6" s="8">
        <v>31815</v>
      </c>
      <c r="E6" s="8">
        <v>32400</v>
      </c>
      <c r="F6" s="132" t="s">
        <v>318</v>
      </c>
    </row>
    <row r="7" spans="1:17" x14ac:dyDescent="0.25">
      <c r="B7" s="10" t="s">
        <v>7</v>
      </c>
      <c r="C7" s="10"/>
      <c r="D7" s="11"/>
      <c r="E7" s="12">
        <v>1495</v>
      </c>
      <c r="F7" s="13"/>
      <c r="L7">
        <v>1495</v>
      </c>
      <c r="M7">
        <v>1495</v>
      </c>
    </row>
    <row r="8" spans="1:17" ht="15" x14ac:dyDescent="0.25">
      <c r="B8" s="14"/>
      <c r="C8" s="14"/>
      <c r="D8" s="15"/>
      <c r="E8" s="15" t="s">
        <v>8</v>
      </c>
      <c r="F8" s="16"/>
    </row>
    <row r="9" spans="1:17" x14ac:dyDescent="0.25">
      <c r="B9" s="17" t="s">
        <v>9</v>
      </c>
      <c r="C9" s="17"/>
    </row>
    <row r="10" spans="1:17" x14ac:dyDescent="0.25">
      <c r="B10" s="18" t="s">
        <v>10</v>
      </c>
      <c r="C10" s="18"/>
      <c r="M10" s="202" t="s">
        <v>285</v>
      </c>
      <c r="N10" s="202" t="s">
        <v>284</v>
      </c>
      <c r="O10" s="202" t="s">
        <v>283</v>
      </c>
      <c r="P10" s="202" t="s">
        <v>282</v>
      </c>
      <c r="Q10" s="202" t="s">
        <v>281</v>
      </c>
    </row>
    <row r="11" spans="1:17" x14ac:dyDescent="0.25">
      <c r="B11" s="3" t="s">
        <v>11</v>
      </c>
      <c r="C11" s="19"/>
      <c r="D11" s="6" t="s">
        <v>12</v>
      </c>
      <c r="E11" s="6" t="s">
        <v>4</v>
      </c>
      <c r="F11" s="211" t="s">
        <v>13</v>
      </c>
      <c r="G11" s="211"/>
      <c r="H11" s="211"/>
      <c r="I11" s="211"/>
      <c r="J11" s="20"/>
      <c r="K11" s="3" t="s">
        <v>12</v>
      </c>
      <c r="L11" s="3" t="s">
        <v>4</v>
      </c>
      <c r="M11" s="203"/>
      <c r="N11" s="204"/>
      <c r="O11" s="203"/>
      <c r="P11" s="203"/>
      <c r="Q11" s="203"/>
    </row>
    <row r="12" spans="1:17" x14ac:dyDescent="0.25">
      <c r="B12" s="133" t="s">
        <v>317</v>
      </c>
      <c r="C12" s="102"/>
      <c r="D12" s="8">
        <v>0</v>
      </c>
      <c r="E12" s="8">
        <v>0</v>
      </c>
      <c r="F12" s="210" t="s">
        <v>16</v>
      </c>
      <c r="G12" s="210"/>
      <c r="H12" s="210"/>
      <c r="I12" s="210"/>
      <c r="J12" s="132"/>
      <c r="K12" s="102">
        <v>0</v>
      </c>
      <c r="L12" s="102">
        <v>0</v>
      </c>
      <c r="M12" s="132" t="s">
        <v>316</v>
      </c>
      <c r="N12" s="1" t="s">
        <v>315</v>
      </c>
      <c r="O12" s="134" t="s">
        <v>314</v>
      </c>
      <c r="P12" s="134" t="s">
        <v>313</v>
      </c>
      <c r="Q12" s="134" t="s">
        <v>312</v>
      </c>
    </row>
    <row r="13" spans="1:17" x14ac:dyDescent="0.25">
      <c r="B13" t="s">
        <v>311</v>
      </c>
      <c r="D13" s="2">
        <v>-900</v>
      </c>
      <c r="E13" s="2">
        <v>-1000</v>
      </c>
      <c r="F13" s="210" t="s">
        <v>19</v>
      </c>
      <c r="G13" s="210"/>
      <c r="H13" s="210"/>
      <c r="I13" s="210"/>
      <c r="K13">
        <v>2250</v>
      </c>
      <c r="L13">
        <v>2500</v>
      </c>
      <c r="M13" s="1" t="s">
        <v>310</v>
      </c>
      <c r="N13" s="95" t="s">
        <v>309</v>
      </c>
      <c r="O13" s="95" t="s">
        <v>308</v>
      </c>
      <c r="P13" s="85" t="s">
        <v>307</v>
      </c>
      <c r="Q13" s="95" t="s">
        <v>306</v>
      </c>
    </row>
    <row r="14" spans="1:17" x14ac:dyDescent="0.25">
      <c r="A14" s="184"/>
      <c r="B14" s="133" t="s">
        <v>317</v>
      </c>
      <c r="C14" s="102"/>
      <c r="D14" s="8">
        <v>0</v>
      </c>
      <c r="E14" s="8">
        <v>0</v>
      </c>
      <c r="F14" s="210" t="s">
        <v>19</v>
      </c>
      <c r="G14" s="210"/>
      <c r="H14" s="210"/>
      <c r="I14" s="210"/>
      <c r="J14" s="182"/>
      <c r="K14" s="102">
        <v>2250</v>
      </c>
      <c r="L14" s="102">
        <v>2500</v>
      </c>
      <c r="M14" s="182" t="s">
        <v>406</v>
      </c>
      <c r="N14" s="184" t="s">
        <v>407</v>
      </c>
      <c r="O14" s="134" t="s">
        <v>408</v>
      </c>
      <c r="P14" s="134" t="s">
        <v>409</v>
      </c>
      <c r="Q14" s="134"/>
    </row>
    <row r="15" spans="1:17" x14ac:dyDescent="0.25">
      <c r="B15" s="133" t="s">
        <v>305</v>
      </c>
      <c r="C15" s="102"/>
      <c r="D15" s="8">
        <v>676</v>
      </c>
      <c r="E15" s="8">
        <v>750</v>
      </c>
      <c r="F15" s="210" t="s">
        <v>19</v>
      </c>
      <c r="G15" s="210"/>
      <c r="H15" s="210"/>
      <c r="I15" s="210"/>
      <c r="J15" s="132"/>
      <c r="K15" s="102">
        <v>2250</v>
      </c>
      <c r="L15" s="102">
        <v>2500</v>
      </c>
      <c r="M15" s="132" t="s">
        <v>304</v>
      </c>
      <c r="N15" s="1" t="s">
        <v>303</v>
      </c>
      <c r="O15" s="95" t="s">
        <v>302</v>
      </c>
      <c r="P15" s="85" t="s">
        <v>301</v>
      </c>
      <c r="Q15" s="95" t="s">
        <v>300</v>
      </c>
    </row>
    <row r="16" spans="1:17" x14ac:dyDescent="0.25">
      <c r="B16" s="99" t="s">
        <v>299</v>
      </c>
      <c r="C16" s="99"/>
      <c r="D16" s="15">
        <v>3150</v>
      </c>
      <c r="E16" s="15">
        <v>3500</v>
      </c>
      <c r="F16" s="210" t="s">
        <v>24</v>
      </c>
      <c r="G16" s="210"/>
      <c r="H16" s="210"/>
      <c r="I16" s="210"/>
      <c r="J16" s="16"/>
      <c r="K16" s="99">
        <v>2250</v>
      </c>
      <c r="L16" s="99">
        <v>2500</v>
      </c>
      <c r="M16" s="16" t="s">
        <v>298</v>
      </c>
      <c r="N16" s="95" t="s">
        <v>297</v>
      </c>
      <c r="O16" s="95" t="s">
        <v>296</v>
      </c>
      <c r="P16" s="85" t="s">
        <v>295</v>
      </c>
      <c r="Q16" s="95" t="s">
        <v>294</v>
      </c>
    </row>
    <row r="18" spans="1:13" x14ac:dyDescent="0.25">
      <c r="B18" s="91" t="s">
        <v>293</v>
      </c>
      <c r="C18" s="91"/>
    </row>
    <row r="19" spans="1:13" ht="15.6" x14ac:dyDescent="0.3">
      <c r="A19" s="63" t="s">
        <v>175</v>
      </c>
      <c r="B19" s="91" t="s">
        <v>27</v>
      </c>
      <c r="C19" s="91"/>
    </row>
    <row r="20" spans="1:13" x14ac:dyDescent="0.25">
      <c r="A20" s="21"/>
      <c r="B20" t="s">
        <v>28</v>
      </c>
      <c r="C20" s="91" t="s">
        <v>291</v>
      </c>
      <c r="D20" s="6" t="s">
        <v>12</v>
      </c>
      <c r="E20" s="6" t="s">
        <v>4</v>
      </c>
    </row>
    <row r="21" spans="1:13" x14ac:dyDescent="0.25">
      <c r="A21" s="66"/>
      <c r="B21" s="5" t="s">
        <v>145</v>
      </c>
      <c r="C21" s="91">
        <v>-23</v>
      </c>
      <c r="D21" s="2">
        <f>$D$6+D12+K12</f>
        <v>31815</v>
      </c>
      <c r="E21" s="2">
        <f>$E$6+E12+L12</f>
        <v>32400</v>
      </c>
      <c r="F21" s="131"/>
      <c r="G21" s="131"/>
      <c r="H21" s="131"/>
      <c r="I21" s="131"/>
      <c r="J21" s="131"/>
      <c r="K21" s="131"/>
      <c r="L21">
        <f>IF(NOT(ISBLANK(A21)),D21,0)</f>
        <v>0</v>
      </c>
      <c r="M21">
        <f t="shared" ref="M21:M31" si="0">IF(NOT(ISBLANK(A21)),E21,0)</f>
        <v>0</v>
      </c>
    </row>
    <row r="22" spans="1:13" x14ac:dyDescent="0.25">
      <c r="A22" s="66"/>
      <c r="B22" s="5" t="s">
        <v>143</v>
      </c>
      <c r="C22" s="91">
        <v>-22</v>
      </c>
      <c r="D22" s="2">
        <f>$D$6+D13+K13</f>
        <v>33165</v>
      </c>
      <c r="E22" s="2">
        <f>$E$6+E13+L13</f>
        <v>33900</v>
      </c>
      <c r="F22" s="131"/>
      <c r="G22" s="131"/>
      <c r="H22" s="131"/>
      <c r="I22" s="131"/>
      <c r="J22" s="131"/>
      <c r="K22" s="131"/>
      <c r="L22">
        <f>IF(NOT(ISBLANK(A22)),D22,0)</f>
        <v>0</v>
      </c>
      <c r="M22">
        <f t="shared" si="0"/>
        <v>0</v>
      </c>
    </row>
    <row r="23" spans="1:13" x14ac:dyDescent="0.25">
      <c r="A23" s="66"/>
      <c r="B23" s="5" t="s">
        <v>410</v>
      </c>
      <c r="C23" s="91">
        <v>-24</v>
      </c>
      <c r="D23" s="2">
        <f>$D$6+D14+K14</f>
        <v>34065</v>
      </c>
      <c r="E23" s="2">
        <f>$E$6+E14+L14</f>
        <v>34900</v>
      </c>
      <c r="F23" s="131"/>
      <c r="G23" s="131"/>
      <c r="H23" s="131"/>
      <c r="I23" s="131"/>
      <c r="J23" s="131"/>
      <c r="K23" s="131"/>
      <c r="L23">
        <f t="shared" ref="L23" si="1">IF(NOT(ISBLANK(A23)),D23,0)</f>
        <v>0</v>
      </c>
      <c r="M23">
        <f t="shared" ref="M23" si="2">IF(NOT(ISBLANK(A23)),E23,0)</f>
        <v>0</v>
      </c>
    </row>
    <row r="24" spans="1:13" x14ac:dyDescent="0.25">
      <c r="A24" s="66"/>
      <c r="B24" s="5" t="s">
        <v>144</v>
      </c>
      <c r="C24" s="91">
        <v>-25</v>
      </c>
      <c r="D24" s="2">
        <f>$D$6+D15+K15</f>
        <v>34741</v>
      </c>
      <c r="E24" s="2">
        <f>$E$6+E15+L15</f>
        <v>35650</v>
      </c>
      <c r="F24" s="131"/>
      <c r="G24" s="131"/>
      <c r="H24" s="131"/>
      <c r="I24" s="131"/>
      <c r="J24" s="131"/>
      <c r="K24" s="131"/>
      <c r="L24">
        <f>IF(NOT(ISBLANK(A24)),D24,0)</f>
        <v>0</v>
      </c>
      <c r="M24">
        <f t="shared" si="0"/>
        <v>0</v>
      </c>
    </row>
    <row r="25" spans="1:13" x14ac:dyDescent="0.25">
      <c r="A25" s="66"/>
      <c r="B25" s="108" t="s">
        <v>146</v>
      </c>
      <c r="C25" s="100">
        <v>-26</v>
      </c>
      <c r="D25" s="2">
        <f>$D$6+D16+K16</f>
        <v>37215</v>
      </c>
      <c r="E25" s="2">
        <f>$E$6+E16+L16</f>
        <v>38400</v>
      </c>
      <c r="F25" s="131"/>
      <c r="G25" s="131"/>
      <c r="H25" s="131"/>
      <c r="I25" s="131"/>
      <c r="J25" s="131"/>
      <c r="K25" s="131"/>
      <c r="L25">
        <f>IF(NOT(ISBLANK(A25)),D25,0)</f>
        <v>0</v>
      </c>
      <c r="M25">
        <f t="shared" si="0"/>
        <v>0</v>
      </c>
    </row>
    <row r="26" spans="1:13" x14ac:dyDescent="0.25">
      <c r="B26" s="91" t="s">
        <v>29</v>
      </c>
      <c r="C26" s="91"/>
      <c r="K26" s="1"/>
    </row>
    <row r="27" spans="1:13" x14ac:dyDescent="0.25">
      <c r="B27" s="91"/>
      <c r="C27" s="91"/>
      <c r="K27" s="1"/>
    </row>
    <row r="28" spans="1:13" x14ac:dyDescent="0.25">
      <c r="B28" s="124" t="s">
        <v>292</v>
      </c>
      <c r="C28" s="96" t="s">
        <v>291</v>
      </c>
      <c r="D28" s="6" t="s">
        <v>12</v>
      </c>
      <c r="E28" s="6" t="s">
        <v>4</v>
      </c>
      <c r="K28" s="1"/>
    </row>
    <row r="29" spans="1:13" x14ac:dyDescent="0.25">
      <c r="A29" s="66"/>
      <c r="B29" s="113" t="s">
        <v>284</v>
      </c>
      <c r="C29" s="127" t="s">
        <v>290</v>
      </c>
      <c r="D29" s="89">
        <v>1800</v>
      </c>
      <c r="E29" s="89">
        <v>2000</v>
      </c>
      <c r="F29" s="212" t="s">
        <v>289</v>
      </c>
      <c r="G29" s="212"/>
      <c r="H29" s="212"/>
      <c r="I29" s="129"/>
      <c r="J29" s="129"/>
      <c r="K29" s="126"/>
      <c r="L29">
        <f>IF(NOT(ISBLANK(A29)),D29,0)</f>
        <v>0</v>
      </c>
      <c r="M29">
        <f t="shared" si="0"/>
        <v>0</v>
      </c>
    </row>
    <row r="30" spans="1:13" x14ac:dyDescent="0.25">
      <c r="A30" s="66"/>
      <c r="B30" s="128" t="s">
        <v>283</v>
      </c>
      <c r="C30" s="130" t="s">
        <v>288</v>
      </c>
      <c r="D30" s="86">
        <v>2880</v>
      </c>
      <c r="E30" s="86">
        <v>3200</v>
      </c>
      <c r="F30" s="212"/>
      <c r="G30" s="212"/>
      <c r="H30" s="212"/>
      <c r="I30" s="129"/>
      <c r="J30" s="129"/>
      <c r="K30" s="126"/>
      <c r="L30">
        <f>IF(NOT(ISBLANK(A30)),D30,0)</f>
        <v>0</v>
      </c>
      <c r="M30">
        <f t="shared" si="0"/>
        <v>0</v>
      </c>
    </row>
    <row r="31" spans="1:13" x14ac:dyDescent="0.25">
      <c r="A31" s="66"/>
      <c r="B31" s="128" t="s">
        <v>282</v>
      </c>
      <c r="C31" s="130" t="s">
        <v>287</v>
      </c>
      <c r="D31" s="86">
        <v>5396</v>
      </c>
      <c r="E31" s="86">
        <v>5995</v>
      </c>
      <c r="F31" s="212"/>
      <c r="G31" s="212"/>
      <c r="H31" s="212"/>
      <c r="I31" s="129"/>
      <c r="J31" s="129"/>
      <c r="K31" s="126"/>
      <c r="L31">
        <f>IF(NOT(ISBLANK(A31)),D31,0)</f>
        <v>0</v>
      </c>
      <c r="M31">
        <f t="shared" si="0"/>
        <v>0</v>
      </c>
    </row>
    <row r="32" spans="1:13" x14ac:dyDescent="0.25">
      <c r="A32" s="66"/>
      <c r="B32" s="128" t="s">
        <v>281</v>
      </c>
      <c r="C32" s="127" t="s">
        <v>286</v>
      </c>
      <c r="D32" s="89">
        <v>4676</v>
      </c>
      <c r="E32" s="89">
        <v>5195</v>
      </c>
      <c r="F32" s="212"/>
      <c r="G32" s="212"/>
      <c r="H32" s="212"/>
      <c r="I32" s="129"/>
      <c r="J32" s="129"/>
      <c r="K32" s="126"/>
      <c r="L32">
        <f>IF(NOT(ISBLANK(A32)),D32,0)</f>
        <v>0</v>
      </c>
      <c r="M32">
        <f>IF(NOT(ISBLANK(A32)),E32,0)</f>
        <v>0</v>
      </c>
    </row>
    <row r="33" spans="1:14" x14ac:dyDescent="0.25">
      <c r="B33" s="5"/>
      <c r="C33" s="125"/>
      <c r="F33" s="126"/>
      <c r="G33" s="126"/>
      <c r="H33" s="126"/>
      <c r="I33" s="126"/>
      <c r="J33" s="126"/>
      <c r="K33" s="126"/>
    </row>
    <row r="34" spans="1:14" x14ac:dyDescent="0.25">
      <c r="B34" s="5"/>
      <c r="C34" s="125"/>
      <c r="F34" s="202" t="s">
        <v>285</v>
      </c>
      <c r="G34" s="202" t="s">
        <v>284</v>
      </c>
      <c r="H34" s="202" t="s">
        <v>283</v>
      </c>
      <c r="I34" s="202" t="s">
        <v>282</v>
      </c>
      <c r="J34" s="202" t="s">
        <v>281</v>
      </c>
      <c r="K34" s="202"/>
    </row>
    <row r="35" spans="1:14" x14ac:dyDescent="0.25">
      <c r="B35" s="3" t="s">
        <v>280</v>
      </c>
      <c r="F35" s="203"/>
      <c r="G35" s="204"/>
      <c r="H35" s="203"/>
      <c r="I35" s="203"/>
      <c r="J35" s="203"/>
      <c r="K35" s="203"/>
    </row>
    <row r="36" spans="1:14" x14ac:dyDescent="0.25">
      <c r="B36" s="124" t="s">
        <v>30</v>
      </c>
      <c r="C36" s="124"/>
      <c r="D36" s="123" t="s">
        <v>12</v>
      </c>
      <c r="E36" s="123" t="s">
        <v>4</v>
      </c>
      <c r="F36" s="122" t="s">
        <v>279</v>
      </c>
      <c r="G36" s="122" t="s">
        <v>278</v>
      </c>
      <c r="H36" s="122" t="s">
        <v>277</v>
      </c>
      <c r="I36" s="122" t="s">
        <v>276</v>
      </c>
      <c r="J36" s="122" t="s">
        <v>275</v>
      </c>
      <c r="K36" s="122"/>
    </row>
    <row r="37" spans="1:14" x14ac:dyDescent="0.25">
      <c r="B37" s="121"/>
      <c r="C37" s="120"/>
      <c r="D37" s="119"/>
      <c r="E37" s="119"/>
      <c r="F37" s="118"/>
      <c r="G37" s="118"/>
      <c r="H37" s="118"/>
      <c r="I37" s="118"/>
      <c r="J37" s="118"/>
      <c r="K37" s="118"/>
    </row>
    <row r="38" spans="1:14" x14ac:dyDescent="0.25">
      <c r="A38" s="66"/>
      <c r="B38" s="112" t="s">
        <v>274</v>
      </c>
      <c r="C38" s="5"/>
      <c r="D38" s="2">
        <v>896</v>
      </c>
      <c r="E38" s="2">
        <v>995</v>
      </c>
      <c r="F38" s="143"/>
      <c r="G38" s="143"/>
      <c r="H38" s="143" t="s">
        <v>273</v>
      </c>
      <c r="I38" s="143"/>
      <c r="J38" s="143"/>
      <c r="K38" s="1"/>
      <c r="L38">
        <f t="shared" ref="L38:L103" si="3">IF(NOT(ISBLANK(A38)),D38,0)</f>
        <v>0</v>
      </c>
      <c r="M38">
        <f t="shared" ref="M38:M103" si="4">IF(NOT(ISBLANK(A38)),E38,0)</f>
        <v>0</v>
      </c>
    </row>
    <row r="39" spans="1:14" x14ac:dyDescent="0.25">
      <c r="A39" s="66"/>
      <c r="B39" s="100" t="s">
        <v>272</v>
      </c>
      <c r="C39" s="5"/>
      <c r="F39" s="16"/>
      <c r="H39" s="16"/>
      <c r="I39" s="16"/>
      <c r="K39" s="1"/>
      <c r="L39">
        <f t="shared" ref="L39:L100" si="5">IF(NOT(ISBLANK(A39)),D39,0)</f>
        <v>0</v>
      </c>
      <c r="M39">
        <f t="shared" ref="M39:M100" si="6">IF(NOT(ISBLANK(A39)),E39,0)</f>
        <v>0</v>
      </c>
    </row>
    <row r="40" spans="1:14" x14ac:dyDescent="0.25">
      <c r="A40" s="66"/>
      <c r="B40" s="11" t="s">
        <v>271</v>
      </c>
      <c r="C40" s="10"/>
      <c r="D40" s="12">
        <v>626</v>
      </c>
      <c r="E40" s="12">
        <v>695</v>
      </c>
      <c r="F40" s="13"/>
      <c r="G40" s="13"/>
      <c r="H40" s="13" t="s">
        <v>270</v>
      </c>
      <c r="I40" s="13" t="s">
        <v>270</v>
      </c>
      <c r="J40" s="13" t="s">
        <v>270</v>
      </c>
      <c r="K40" s="13"/>
      <c r="L40">
        <f t="shared" si="5"/>
        <v>0</v>
      </c>
      <c r="M40">
        <f t="shared" si="6"/>
        <v>0</v>
      </c>
    </row>
    <row r="41" spans="1:14" x14ac:dyDescent="0.25">
      <c r="A41" s="66"/>
      <c r="B41" s="100" t="s">
        <v>269</v>
      </c>
      <c r="C41" s="99"/>
      <c r="D41" s="15"/>
      <c r="E41" s="15"/>
      <c r="F41" s="85"/>
      <c r="G41" s="85"/>
      <c r="H41" s="85"/>
      <c r="I41" s="85"/>
      <c r="J41" s="85"/>
      <c r="K41" s="85"/>
      <c r="L41">
        <f t="shared" si="5"/>
        <v>0</v>
      </c>
      <c r="M41">
        <f t="shared" si="6"/>
        <v>0</v>
      </c>
    </row>
    <row r="42" spans="1:14" hidden="1" x14ac:dyDescent="0.25">
      <c r="A42" s="66"/>
      <c r="B42" s="11" t="s">
        <v>268</v>
      </c>
      <c r="C42" s="10"/>
      <c r="D42" s="12">
        <v>176</v>
      </c>
      <c r="E42" s="12">
        <v>195</v>
      </c>
      <c r="F42" s="13" t="s">
        <v>267</v>
      </c>
      <c r="K42" s="1"/>
      <c r="L42">
        <f t="shared" si="5"/>
        <v>0</v>
      </c>
      <c r="M42">
        <f t="shared" si="6"/>
        <v>0</v>
      </c>
    </row>
    <row r="43" spans="1:14" hidden="1" x14ac:dyDescent="0.25">
      <c r="A43" s="66"/>
      <c r="B43" s="100" t="s">
        <v>266</v>
      </c>
      <c r="C43" s="99"/>
      <c r="D43" s="15"/>
      <c r="E43" s="15"/>
      <c r="F43" s="85"/>
      <c r="G43" s="85"/>
      <c r="H43" s="85"/>
      <c r="I43" s="85"/>
      <c r="J43" s="85"/>
      <c r="K43" s="85"/>
      <c r="L43">
        <f t="shared" si="5"/>
        <v>0</v>
      </c>
      <c r="M43">
        <f t="shared" si="6"/>
        <v>0</v>
      </c>
    </row>
    <row r="44" spans="1:14" hidden="1" x14ac:dyDescent="0.25">
      <c r="A44" s="66"/>
      <c r="B44" s="11" t="s">
        <v>422</v>
      </c>
      <c r="C44" s="10"/>
      <c r="D44" s="12" t="s">
        <v>15</v>
      </c>
      <c r="E44" s="12" t="s">
        <v>15</v>
      </c>
      <c r="F44" s="13" t="s">
        <v>267</v>
      </c>
      <c r="G44" s="191"/>
      <c r="H44" s="191"/>
      <c r="I44" s="191"/>
      <c r="J44" s="191"/>
      <c r="K44" s="191"/>
      <c r="L44">
        <f t="shared" si="5"/>
        <v>0</v>
      </c>
      <c r="M44">
        <f t="shared" si="6"/>
        <v>0</v>
      </c>
    </row>
    <row r="45" spans="1:14" hidden="1" x14ac:dyDescent="0.25">
      <c r="A45" s="66"/>
      <c r="B45" s="100" t="s">
        <v>266</v>
      </c>
      <c r="C45" s="99"/>
      <c r="D45" s="15"/>
      <c r="E45" s="15"/>
      <c r="F45" s="192"/>
      <c r="G45" s="192"/>
      <c r="H45" s="192"/>
      <c r="I45" s="192"/>
      <c r="J45" s="192"/>
      <c r="K45" s="192"/>
      <c r="L45">
        <f t="shared" si="5"/>
        <v>0</v>
      </c>
      <c r="M45">
        <f t="shared" si="6"/>
        <v>0</v>
      </c>
    </row>
    <row r="46" spans="1:14" hidden="1" x14ac:dyDescent="0.25">
      <c r="A46" s="66"/>
      <c r="B46" s="11" t="s">
        <v>421</v>
      </c>
      <c r="C46" s="10"/>
      <c r="D46" s="12" t="s">
        <v>15</v>
      </c>
      <c r="E46" s="12" t="s">
        <v>15</v>
      </c>
      <c r="F46" s="13" t="s">
        <v>267</v>
      </c>
      <c r="G46" s="191"/>
      <c r="H46" s="191"/>
      <c r="I46" s="191"/>
      <c r="J46" s="191"/>
      <c r="K46" s="191"/>
      <c r="L46">
        <f t="shared" si="5"/>
        <v>0</v>
      </c>
      <c r="M46">
        <f t="shared" si="6"/>
        <v>0</v>
      </c>
    </row>
    <row r="47" spans="1:14" hidden="1" x14ac:dyDescent="0.25">
      <c r="A47" s="66"/>
      <c r="B47" s="100" t="s">
        <v>266</v>
      </c>
      <c r="C47" s="99"/>
      <c r="D47" s="15"/>
      <c r="E47" s="15"/>
      <c r="F47" s="192"/>
      <c r="G47" s="192"/>
      <c r="H47" s="192"/>
      <c r="I47" s="192"/>
      <c r="J47" s="192"/>
      <c r="K47" s="192"/>
      <c r="L47">
        <f t="shared" si="5"/>
        <v>0</v>
      </c>
      <c r="M47">
        <f t="shared" si="6"/>
        <v>0</v>
      </c>
    </row>
    <row r="48" spans="1:14" x14ac:dyDescent="0.25">
      <c r="A48" s="66"/>
      <c r="B48" t="s">
        <v>37</v>
      </c>
      <c r="C48" s="5"/>
      <c r="D48" s="2">
        <v>1886</v>
      </c>
      <c r="E48" s="2">
        <v>2095</v>
      </c>
      <c r="H48" s="1" t="s">
        <v>38</v>
      </c>
      <c r="I48" s="1" t="s">
        <v>38</v>
      </c>
      <c r="J48" s="1" t="s">
        <v>38</v>
      </c>
      <c r="K48" s="1"/>
      <c r="L48">
        <f t="shared" si="5"/>
        <v>0</v>
      </c>
      <c r="M48">
        <f t="shared" si="6"/>
        <v>0</v>
      </c>
      <c r="N48" s="171"/>
    </row>
    <row r="49" spans="1:13" x14ac:dyDescent="0.25">
      <c r="A49" s="66"/>
      <c r="B49" s="91" t="s">
        <v>265</v>
      </c>
      <c r="C49" s="5"/>
      <c r="F49" s="85"/>
      <c r="G49" s="85"/>
      <c r="H49" s="85"/>
      <c r="I49" s="85"/>
      <c r="J49" s="85"/>
      <c r="K49" s="85"/>
      <c r="L49">
        <f t="shared" si="5"/>
        <v>0</v>
      </c>
      <c r="M49">
        <f t="shared" si="6"/>
        <v>0</v>
      </c>
    </row>
    <row r="50" spans="1:13" x14ac:dyDescent="0.25">
      <c r="A50" s="66"/>
      <c r="B50" s="11" t="s">
        <v>39</v>
      </c>
      <c r="C50" s="10"/>
      <c r="D50" s="107">
        <v>716</v>
      </c>
      <c r="E50" s="107">
        <v>795</v>
      </c>
      <c r="F50" s="85"/>
      <c r="G50" s="85"/>
      <c r="H50" s="85" t="s">
        <v>40</v>
      </c>
      <c r="I50" s="85" t="s">
        <v>40</v>
      </c>
      <c r="J50" s="85" t="s">
        <v>40</v>
      </c>
      <c r="K50" s="85"/>
      <c r="L50">
        <f t="shared" si="5"/>
        <v>0</v>
      </c>
      <c r="M50">
        <f t="shared" si="6"/>
        <v>0</v>
      </c>
    </row>
    <row r="51" spans="1:13" x14ac:dyDescent="0.25">
      <c r="A51" s="66"/>
      <c r="B51" s="11" t="s">
        <v>43</v>
      </c>
      <c r="C51" s="10"/>
      <c r="D51" s="94">
        <v>1166</v>
      </c>
      <c r="E51" s="94">
        <v>1295</v>
      </c>
      <c r="F51" s="93"/>
      <c r="G51" s="93"/>
      <c r="H51" s="93" t="s">
        <v>45</v>
      </c>
      <c r="I51" s="93" t="s">
        <v>45</v>
      </c>
      <c r="J51" s="93" t="s">
        <v>45</v>
      </c>
      <c r="K51" s="93"/>
      <c r="L51">
        <f t="shared" si="5"/>
        <v>0</v>
      </c>
      <c r="M51">
        <f t="shared" si="6"/>
        <v>0</v>
      </c>
    </row>
    <row r="52" spans="1:13" x14ac:dyDescent="0.25">
      <c r="A52" s="66"/>
      <c r="B52" s="100" t="s">
        <v>264</v>
      </c>
      <c r="C52" s="99"/>
      <c r="F52" s="85"/>
      <c r="G52" s="85"/>
      <c r="H52" s="85"/>
      <c r="I52" s="85"/>
      <c r="J52" s="85"/>
      <c r="K52" s="85"/>
      <c r="L52">
        <f t="shared" si="5"/>
        <v>0</v>
      </c>
      <c r="M52">
        <f t="shared" si="6"/>
        <v>0</v>
      </c>
    </row>
    <row r="53" spans="1:13" x14ac:dyDescent="0.25">
      <c r="A53" s="66"/>
      <c r="B53" s="11" t="s">
        <v>263</v>
      </c>
      <c r="C53" s="10"/>
      <c r="D53" s="12">
        <v>536</v>
      </c>
      <c r="E53" s="12">
        <v>595</v>
      </c>
      <c r="F53" s="1" t="s">
        <v>262</v>
      </c>
      <c r="G53" s="1" t="s">
        <v>215</v>
      </c>
      <c r="H53" s="1" t="s">
        <v>262</v>
      </c>
      <c r="I53" s="1" t="s">
        <v>215</v>
      </c>
      <c r="J53" s="1" t="s">
        <v>262</v>
      </c>
      <c r="K53" s="1"/>
      <c r="L53">
        <f t="shared" si="5"/>
        <v>0</v>
      </c>
      <c r="M53">
        <f t="shared" si="6"/>
        <v>0</v>
      </c>
    </row>
    <row r="54" spans="1:13" x14ac:dyDescent="0.25">
      <c r="A54" s="66"/>
      <c r="B54" s="100" t="s">
        <v>261</v>
      </c>
      <c r="C54" s="172" t="s">
        <v>260</v>
      </c>
      <c r="D54" s="2" t="s">
        <v>65</v>
      </c>
      <c r="E54" s="2" t="s">
        <v>65</v>
      </c>
      <c r="F54" s="85"/>
      <c r="G54" s="85"/>
      <c r="H54" s="85"/>
      <c r="I54" s="85"/>
      <c r="J54" s="85"/>
      <c r="K54" s="85"/>
      <c r="L54">
        <f t="shared" si="5"/>
        <v>0</v>
      </c>
      <c r="M54">
        <f t="shared" si="6"/>
        <v>0</v>
      </c>
    </row>
    <row r="55" spans="1:13" hidden="1" x14ac:dyDescent="0.25">
      <c r="A55" s="66"/>
      <c r="B55" s="11" t="s">
        <v>423</v>
      </c>
      <c r="C55" s="196"/>
      <c r="D55" s="2" t="s">
        <v>65</v>
      </c>
      <c r="E55" s="2" t="s">
        <v>65</v>
      </c>
      <c r="F55" s="161"/>
      <c r="G55" s="161"/>
      <c r="H55" s="161"/>
      <c r="I55" s="161"/>
      <c r="J55" s="161"/>
      <c r="K55" s="161"/>
      <c r="L55">
        <f t="shared" si="5"/>
        <v>0</v>
      </c>
      <c r="M55">
        <f t="shared" si="6"/>
        <v>0</v>
      </c>
    </row>
    <row r="56" spans="1:13" x14ac:dyDescent="0.25">
      <c r="A56" s="66"/>
      <c r="B56" s="11" t="s">
        <v>46</v>
      </c>
      <c r="C56" s="10"/>
      <c r="D56" s="12">
        <v>1346</v>
      </c>
      <c r="E56" s="12">
        <v>1495</v>
      </c>
      <c r="F56" s="1" t="s">
        <v>48</v>
      </c>
      <c r="G56" s="1" t="s">
        <v>48</v>
      </c>
      <c r="H56" s="1" t="s">
        <v>48</v>
      </c>
      <c r="I56" s="1" t="s">
        <v>48</v>
      </c>
      <c r="J56" s="1" t="s">
        <v>215</v>
      </c>
      <c r="K56" s="1"/>
      <c r="L56">
        <f t="shared" si="5"/>
        <v>0</v>
      </c>
      <c r="M56">
        <f t="shared" si="6"/>
        <v>0</v>
      </c>
    </row>
    <row r="57" spans="1:13" x14ac:dyDescent="0.25">
      <c r="A57" s="66"/>
      <c r="B57" s="100" t="s">
        <v>259</v>
      </c>
      <c r="C57" s="99"/>
      <c r="D57" s="89" t="s">
        <v>65</v>
      </c>
      <c r="E57" s="89" t="s">
        <v>65</v>
      </c>
      <c r="F57" s="85"/>
      <c r="G57" s="85"/>
      <c r="H57" s="85"/>
      <c r="I57" s="85"/>
      <c r="J57" s="85"/>
      <c r="K57" s="85"/>
      <c r="L57">
        <f t="shared" si="5"/>
        <v>0</v>
      </c>
      <c r="M57">
        <f t="shared" si="6"/>
        <v>0</v>
      </c>
    </row>
    <row r="58" spans="1:13" hidden="1" x14ac:dyDescent="0.25">
      <c r="A58" s="66"/>
      <c r="B58" t="s">
        <v>55</v>
      </c>
      <c r="C58" s="5"/>
      <c r="D58" s="2">
        <v>176</v>
      </c>
      <c r="E58" s="2">
        <v>195</v>
      </c>
      <c r="F58" s="85"/>
      <c r="G58" s="85"/>
      <c r="H58" s="85" t="s">
        <v>56</v>
      </c>
      <c r="I58" s="85" t="s">
        <v>56</v>
      </c>
      <c r="J58" s="85" t="s">
        <v>56</v>
      </c>
      <c r="K58" s="85"/>
      <c r="L58">
        <f t="shared" si="5"/>
        <v>0</v>
      </c>
      <c r="M58">
        <f t="shared" si="6"/>
        <v>0</v>
      </c>
    </row>
    <row r="59" spans="1:13" x14ac:dyDescent="0.25">
      <c r="A59" s="66"/>
      <c r="B59" s="109" t="s">
        <v>57</v>
      </c>
      <c r="C59" s="10"/>
      <c r="D59" s="12">
        <v>896</v>
      </c>
      <c r="E59" s="12">
        <v>995</v>
      </c>
      <c r="H59" s="1" t="s">
        <v>58</v>
      </c>
      <c r="I59" s="1" t="s">
        <v>58</v>
      </c>
      <c r="J59" s="1" t="s">
        <v>58</v>
      </c>
      <c r="K59" s="1"/>
      <c r="L59">
        <f t="shared" si="5"/>
        <v>0</v>
      </c>
      <c r="M59">
        <f t="shared" si="6"/>
        <v>0</v>
      </c>
    </row>
    <row r="60" spans="1:13" x14ac:dyDescent="0.25">
      <c r="A60" s="66"/>
      <c r="B60" s="104"/>
      <c r="C60" s="116" t="s">
        <v>258</v>
      </c>
      <c r="D60" s="89">
        <v>626</v>
      </c>
      <c r="E60" s="89">
        <v>695</v>
      </c>
      <c r="F60" s="85"/>
      <c r="G60" s="85"/>
      <c r="H60" s="85"/>
      <c r="I60" s="85"/>
      <c r="J60" s="85"/>
      <c r="K60" s="85"/>
      <c r="L60">
        <f t="shared" si="5"/>
        <v>0</v>
      </c>
      <c r="M60">
        <f t="shared" si="6"/>
        <v>0</v>
      </c>
    </row>
    <row r="61" spans="1:13" x14ac:dyDescent="0.25">
      <c r="A61" s="66"/>
      <c r="B61" s="109" t="s">
        <v>257</v>
      </c>
      <c r="C61" s="10"/>
      <c r="D61" s="94">
        <v>536</v>
      </c>
      <c r="E61" s="94">
        <v>595</v>
      </c>
      <c r="F61" s="93"/>
      <c r="G61" s="93"/>
      <c r="H61" s="93" t="s">
        <v>256</v>
      </c>
      <c r="I61" s="93" t="s">
        <v>256</v>
      </c>
      <c r="J61" s="93" t="s">
        <v>256</v>
      </c>
      <c r="K61" s="93"/>
      <c r="L61">
        <f t="shared" si="5"/>
        <v>0</v>
      </c>
      <c r="M61">
        <f t="shared" si="6"/>
        <v>0</v>
      </c>
    </row>
    <row r="62" spans="1:13" x14ac:dyDescent="0.25">
      <c r="A62" s="66"/>
      <c r="B62" s="104"/>
      <c r="C62" s="116" t="s">
        <v>255</v>
      </c>
      <c r="D62" s="89">
        <v>356</v>
      </c>
      <c r="E62" s="89">
        <v>395</v>
      </c>
      <c r="F62" s="85"/>
      <c r="G62" s="85"/>
      <c r="H62" s="85"/>
      <c r="I62" s="85"/>
      <c r="J62" s="85"/>
      <c r="K62" s="85"/>
      <c r="L62">
        <f t="shared" si="5"/>
        <v>0</v>
      </c>
      <c r="M62">
        <f t="shared" si="6"/>
        <v>0</v>
      </c>
    </row>
    <row r="63" spans="1:13" x14ac:dyDescent="0.25">
      <c r="A63" s="66"/>
      <c r="B63" s="104" t="s">
        <v>254</v>
      </c>
      <c r="C63" s="103"/>
      <c r="D63" s="89">
        <v>446</v>
      </c>
      <c r="E63" s="89">
        <v>495</v>
      </c>
      <c r="F63" s="85" t="s">
        <v>253</v>
      </c>
      <c r="G63" s="85" t="s">
        <v>215</v>
      </c>
      <c r="H63" s="85" t="s">
        <v>215</v>
      </c>
      <c r="I63" s="85" t="s">
        <v>215</v>
      </c>
      <c r="J63" s="85" t="s">
        <v>215</v>
      </c>
      <c r="K63" s="85"/>
      <c r="L63">
        <f t="shared" si="5"/>
        <v>0</v>
      </c>
      <c r="M63">
        <f t="shared" si="6"/>
        <v>0</v>
      </c>
    </row>
    <row r="64" spans="1:13" hidden="1" x14ac:dyDescent="0.25">
      <c r="A64" s="66"/>
      <c r="B64" s="25" t="s">
        <v>424</v>
      </c>
      <c r="C64" s="197"/>
      <c r="D64" s="2" t="s">
        <v>65</v>
      </c>
      <c r="E64" s="2" t="s">
        <v>65</v>
      </c>
      <c r="F64" s="161"/>
      <c r="G64" s="161"/>
      <c r="H64" s="161"/>
      <c r="I64" s="161"/>
      <c r="J64" s="161"/>
      <c r="K64" s="161"/>
      <c r="L64">
        <f t="shared" si="5"/>
        <v>0</v>
      </c>
      <c r="M64">
        <f t="shared" si="6"/>
        <v>0</v>
      </c>
    </row>
    <row r="65" spans="1:13" x14ac:dyDescent="0.25">
      <c r="A65" s="66"/>
      <c r="B65" s="25" t="s">
        <v>352</v>
      </c>
      <c r="C65" s="34"/>
      <c r="D65" s="26">
        <v>3596</v>
      </c>
      <c r="E65" s="26">
        <v>3995</v>
      </c>
      <c r="F65" s="75" t="s">
        <v>355</v>
      </c>
      <c r="G65" s="75" t="s">
        <v>355</v>
      </c>
      <c r="H65" s="75" t="s">
        <v>355</v>
      </c>
      <c r="I65" s="75" t="s">
        <v>355</v>
      </c>
      <c r="J65" s="75" t="s">
        <v>355</v>
      </c>
      <c r="K65" s="75"/>
      <c r="L65">
        <f t="shared" si="5"/>
        <v>0</v>
      </c>
      <c r="M65">
        <f t="shared" si="6"/>
        <v>0</v>
      </c>
    </row>
    <row r="66" spans="1:13" x14ac:dyDescent="0.25">
      <c r="A66" s="66"/>
      <c r="B66" s="33" t="s">
        <v>353</v>
      </c>
      <c r="C66" s="25"/>
      <c r="D66" s="26"/>
      <c r="E66" s="26"/>
      <c r="F66" s="27"/>
      <c r="G66" s="28"/>
      <c r="H66" s="28"/>
      <c r="I66" s="28"/>
      <c r="J66"/>
      <c r="L66">
        <f t="shared" si="5"/>
        <v>0</v>
      </c>
      <c r="M66">
        <f t="shared" si="6"/>
        <v>0</v>
      </c>
    </row>
    <row r="67" spans="1:13" x14ac:dyDescent="0.25">
      <c r="A67" s="66"/>
      <c r="B67" s="72" t="s">
        <v>366</v>
      </c>
      <c r="C67" s="55"/>
      <c r="D67" s="52"/>
      <c r="E67" s="52"/>
      <c r="F67" s="53"/>
      <c r="G67" s="28"/>
      <c r="H67" s="48"/>
      <c r="I67" s="48"/>
      <c r="J67" s="84"/>
      <c r="L67">
        <f t="shared" si="5"/>
        <v>0</v>
      </c>
      <c r="M67">
        <f t="shared" si="6"/>
        <v>0</v>
      </c>
    </row>
    <row r="68" spans="1:13" x14ac:dyDescent="0.25">
      <c r="A68" s="66"/>
      <c r="B68" s="25" t="s">
        <v>356</v>
      </c>
      <c r="C68" s="34"/>
      <c r="D68" s="26">
        <v>3956</v>
      </c>
      <c r="E68" s="26">
        <v>4395</v>
      </c>
      <c r="F68" s="27" t="s">
        <v>358</v>
      </c>
      <c r="G68" s="75" t="s">
        <v>358</v>
      </c>
      <c r="H68" s="75" t="s">
        <v>358</v>
      </c>
      <c r="I68" s="75" t="s">
        <v>358</v>
      </c>
      <c r="J68" s="75" t="s">
        <v>358</v>
      </c>
      <c r="K68" s="75"/>
      <c r="L68">
        <f t="shared" si="5"/>
        <v>0</v>
      </c>
      <c r="M68">
        <f t="shared" si="6"/>
        <v>0</v>
      </c>
    </row>
    <row r="69" spans="1:13" x14ac:dyDescent="0.25">
      <c r="A69" s="66"/>
      <c r="B69" s="33" t="s">
        <v>367</v>
      </c>
      <c r="C69" s="25"/>
      <c r="D69" s="26"/>
      <c r="E69" s="26"/>
      <c r="F69" s="27"/>
      <c r="G69" s="28"/>
      <c r="H69" s="28"/>
      <c r="I69" s="28"/>
      <c r="J69"/>
      <c r="L69">
        <f t="shared" si="5"/>
        <v>0</v>
      </c>
      <c r="M69">
        <f t="shared" si="6"/>
        <v>0</v>
      </c>
    </row>
    <row r="70" spans="1:13" x14ac:dyDescent="0.25">
      <c r="A70" s="66"/>
      <c r="B70" s="72" t="s">
        <v>353</v>
      </c>
      <c r="C70" s="55"/>
      <c r="D70" s="52"/>
      <c r="E70" s="52"/>
      <c r="F70" s="53"/>
      <c r="G70" s="28"/>
      <c r="H70" s="48"/>
      <c r="I70" s="48"/>
      <c r="J70"/>
      <c r="L70">
        <f t="shared" si="5"/>
        <v>0</v>
      </c>
      <c r="M70">
        <f t="shared" si="6"/>
        <v>0</v>
      </c>
    </row>
    <row r="71" spans="1:13" x14ac:dyDescent="0.25">
      <c r="A71" s="66"/>
      <c r="B71" t="s">
        <v>59</v>
      </c>
      <c r="C71" s="5"/>
      <c r="D71" s="2">
        <v>2246</v>
      </c>
      <c r="E71" s="2">
        <v>2495</v>
      </c>
      <c r="G71" s="93"/>
      <c r="H71" s="1" t="s">
        <v>60</v>
      </c>
      <c r="I71" s="1" t="s">
        <v>60</v>
      </c>
      <c r="J71" s="93"/>
      <c r="K71" s="93"/>
      <c r="L71">
        <f t="shared" si="5"/>
        <v>0</v>
      </c>
      <c r="M71">
        <f t="shared" si="6"/>
        <v>0</v>
      </c>
    </row>
    <row r="72" spans="1:13" x14ac:dyDescent="0.25">
      <c r="A72" s="66"/>
      <c r="C72" s="5"/>
      <c r="D72" s="2">
        <v>1170</v>
      </c>
      <c r="E72" s="2">
        <v>1300</v>
      </c>
      <c r="J72" s="1" t="s">
        <v>60</v>
      </c>
      <c r="K72" s="1"/>
      <c r="L72">
        <f t="shared" si="5"/>
        <v>0</v>
      </c>
      <c r="M72">
        <f t="shared" si="6"/>
        <v>0</v>
      </c>
    </row>
    <row r="73" spans="1:13" x14ac:dyDescent="0.25">
      <c r="A73" s="66"/>
      <c r="B73" s="117" t="s">
        <v>61</v>
      </c>
      <c r="C73" s="113"/>
      <c r="D73" s="107">
        <v>86</v>
      </c>
      <c r="E73" s="107">
        <v>95</v>
      </c>
      <c r="F73" s="85" t="s">
        <v>62</v>
      </c>
      <c r="G73" s="85" t="s">
        <v>62</v>
      </c>
      <c r="H73" s="85" t="s">
        <v>62</v>
      </c>
      <c r="I73" s="85" t="s">
        <v>62</v>
      </c>
      <c r="J73" s="85" t="s">
        <v>62</v>
      </c>
      <c r="K73" s="85"/>
      <c r="L73">
        <f t="shared" si="5"/>
        <v>0</v>
      </c>
      <c r="M73">
        <f t="shared" si="6"/>
        <v>0</v>
      </c>
    </row>
    <row r="74" spans="1:13" hidden="1" x14ac:dyDescent="0.25">
      <c r="A74" s="66"/>
      <c r="B74" s="11" t="s">
        <v>425</v>
      </c>
      <c r="C74" s="196"/>
      <c r="D74" s="2" t="s">
        <v>65</v>
      </c>
      <c r="E74" s="2" t="s">
        <v>65</v>
      </c>
      <c r="F74" s="161"/>
      <c r="G74" s="161"/>
      <c r="H74" s="161"/>
      <c r="I74" s="161"/>
      <c r="J74" s="161"/>
      <c r="K74" s="161"/>
      <c r="L74">
        <f t="shared" si="5"/>
        <v>0</v>
      </c>
      <c r="M74">
        <f t="shared" si="6"/>
        <v>0</v>
      </c>
    </row>
    <row r="75" spans="1:13" x14ac:dyDescent="0.25">
      <c r="A75" s="66"/>
      <c r="B75" t="s">
        <v>71</v>
      </c>
      <c r="C75" s="5"/>
      <c r="D75" s="2">
        <v>176</v>
      </c>
      <c r="E75" s="2">
        <v>195</v>
      </c>
      <c r="F75" s="85" t="s">
        <v>72</v>
      </c>
      <c r="G75" s="85" t="s">
        <v>72</v>
      </c>
      <c r="H75" s="85" t="s">
        <v>72</v>
      </c>
      <c r="I75" s="85" t="s">
        <v>72</v>
      </c>
      <c r="J75" s="85" t="s">
        <v>72</v>
      </c>
      <c r="K75" s="85"/>
      <c r="L75">
        <f t="shared" si="5"/>
        <v>0</v>
      </c>
      <c r="M75">
        <f t="shared" si="6"/>
        <v>0</v>
      </c>
    </row>
    <row r="76" spans="1:13" x14ac:dyDescent="0.25">
      <c r="A76" s="66"/>
      <c r="B76" s="102" t="s">
        <v>252</v>
      </c>
      <c r="C76" s="101"/>
      <c r="D76" s="8">
        <v>940</v>
      </c>
      <c r="E76" s="8">
        <v>1045</v>
      </c>
      <c r="F76" s="85"/>
      <c r="G76" s="85"/>
      <c r="H76" s="85" t="s">
        <v>251</v>
      </c>
      <c r="I76" s="85" t="s">
        <v>215</v>
      </c>
      <c r="J76" s="85" t="s">
        <v>251</v>
      </c>
      <c r="K76" s="85"/>
      <c r="L76">
        <f t="shared" si="5"/>
        <v>0</v>
      </c>
      <c r="M76">
        <f t="shared" si="6"/>
        <v>0</v>
      </c>
    </row>
    <row r="77" spans="1:13" x14ac:dyDescent="0.25">
      <c r="A77" s="66"/>
      <c r="B77" s="102" t="s">
        <v>80</v>
      </c>
      <c r="C77" s="101"/>
      <c r="D77" s="15" t="s">
        <v>65</v>
      </c>
      <c r="E77" s="15" t="s">
        <v>65</v>
      </c>
      <c r="F77" s="85" t="s">
        <v>81</v>
      </c>
      <c r="G77" s="85" t="s">
        <v>81</v>
      </c>
      <c r="H77" s="85" t="s">
        <v>81</v>
      </c>
      <c r="I77" s="85" t="s">
        <v>81</v>
      </c>
      <c r="J77" s="85" t="s">
        <v>81</v>
      </c>
      <c r="K77" s="85"/>
      <c r="L77">
        <f t="shared" si="5"/>
        <v>0</v>
      </c>
      <c r="M77">
        <f t="shared" si="6"/>
        <v>0</v>
      </c>
    </row>
    <row r="78" spans="1:13" x14ac:dyDescent="0.25">
      <c r="A78" s="66"/>
      <c r="B78" t="s">
        <v>82</v>
      </c>
      <c r="C78" s="5"/>
      <c r="D78" s="2">
        <v>536</v>
      </c>
      <c r="E78" s="2">
        <v>595</v>
      </c>
      <c r="F78" s="93"/>
      <c r="G78" s="93"/>
      <c r="H78" s="93" t="s">
        <v>83</v>
      </c>
      <c r="I78" s="93" t="s">
        <v>83</v>
      </c>
      <c r="J78" s="93"/>
      <c r="K78" s="93"/>
      <c r="L78">
        <f t="shared" si="5"/>
        <v>0</v>
      </c>
      <c r="M78">
        <f t="shared" si="6"/>
        <v>0</v>
      </c>
    </row>
    <row r="79" spans="1:13" x14ac:dyDescent="0.25">
      <c r="A79" s="66"/>
      <c r="B79" s="90" t="s">
        <v>250</v>
      </c>
      <c r="C79" s="5"/>
      <c r="F79" s="85"/>
      <c r="G79" s="85"/>
      <c r="H79" s="85"/>
      <c r="I79" s="85"/>
      <c r="J79" s="85"/>
      <c r="K79" s="85"/>
      <c r="L79">
        <f t="shared" si="5"/>
        <v>0</v>
      </c>
      <c r="M79">
        <f t="shared" si="6"/>
        <v>0</v>
      </c>
    </row>
    <row r="80" spans="1:13" x14ac:dyDescent="0.25">
      <c r="A80" s="66"/>
      <c r="B80" s="109" t="s">
        <v>84</v>
      </c>
      <c r="C80" s="10"/>
      <c r="D80" s="12" t="s">
        <v>15</v>
      </c>
      <c r="E80" s="12" t="s">
        <v>15</v>
      </c>
      <c r="H80" s="1" t="s">
        <v>85</v>
      </c>
      <c r="I80" s="1" t="s">
        <v>85</v>
      </c>
      <c r="K80" s="93"/>
      <c r="L80">
        <f t="shared" si="5"/>
        <v>0</v>
      </c>
      <c r="M80">
        <f t="shared" si="6"/>
        <v>0</v>
      </c>
    </row>
    <row r="81" spans="1:13" x14ac:dyDescent="0.25">
      <c r="A81" s="66"/>
      <c r="B81" s="90" t="s">
        <v>249</v>
      </c>
      <c r="C81" s="103"/>
      <c r="D81" s="89"/>
      <c r="E81" s="89"/>
      <c r="F81" s="85"/>
      <c r="G81" s="85"/>
      <c r="H81" s="85"/>
      <c r="I81" s="85"/>
      <c r="J81" s="85"/>
      <c r="K81" s="85"/>
      <c r="L81">
        <f t="shared" si="5"/>
        <v>0</v>
      </c>
      <c r="M81">
        <f t="shared" si="6"/>
        <v>0</v>
      </c>
    </row>
    <row r="82" spans="1:13" x14ac:dyDescent="0.25">
      <c r="A82" s="66"/>
      <c r="B82" t="s">
        <v>84</v>
      </c>
      <c r="C82" s="5"/>
      <c r="D82" s="2">
        <v>716</v>
      </c>
      <c r="E82" s="2">
        <v>795</v>
      </c>
      <c r="F82" s="93"/>
      <c r="G82" s="93"/>
      <c r="H82" s="93" t="s">
        <v>86</v>
      </c>
      <c r="I82" s="93" t="s">
        <v>86</v>
      </c>
      <c r="J82" s="93"/>
      <c r="K82" s="1"/>
      <c r="L82">
        <f t="shared" si="5"/>
        <v>0</v>
      </c>
      <c r="M82">
        <f t="shared" si="6"/>
        <v>0</v>
      </c>
    </row>
    <row r="83" spans="1:13" x14ac:dyDescent="0.25">
      <c r="A83" s="66"/>
      <c r="B83" s="90" t="s">
        <v>249</v>
      </c>
      <c r="C83" s="5"/>
      <c r="D83" s="89"/>
      <c r="F83" s="85"/>
      <c r="G83" s="85"/>
      <c r="H83" s="85"/>
      <c r="I83" s="85"/>
      <c r="J83" s="85"/>
      <c r="K83" s="85"/>
      <c r="L83">
        <f t="shared" si="5"/>
        <v>0</v>
      </c>
      <c r="M83">
        <f t="shared" si="6"/>
        <v>0</v>
      </c>
    </row>
    <row r="84" spans="1:13" x14ac:dyDescent="0.25">
      <c r="A84" s="66"/>
      <c r="B84" t="s">
        <v>87</v>
      </c>
      <c r="C84" s="105"/>
      <c r="D84" s="2">
        <v>580</v>
      </c>
      <c r="E84" s="94">
        <v>645</v>
      </c>
      <c r="K84" s="1"/>
      <c r="L84">
        <f t="shared" si="5"/>
        <v>0</v>
      </c>
      <c r="M84">
        <f t="shared" si="6"/>
        <v>0</v>
      </c>
    </row>
    <row r="85" spans="1:13" x14ac:dyDescent="0.25">
      <c r="A85" s="66"/>
      <c r="B85" s="100" t="s">
        <v>88</v>
      </c>
      <c r="C85" s="116"/>
      <c r="F85" s="85"/>
      <c r="G85" s="85"/>
      <c r="H85" s="85"/>
      <c r="I85" s="85"/>
      <c r="J85" s="85" t="s">
        <v>60</v>
      </c>
      <c r="K85" s="85"/>
      <c r="L85">
        <f t="shared" si="5"/>
        <v>0</v>
      </c>
      <c r="M85">
        <f t="shared" si="6"/>
        <v>0</v>
      </c>
    </row>
    <row r="86" spans="1:13" x14ac:dyDescent="0.25">
      <c r="A86" s="66"/>
      <c r="B86" s="11" t="s">
        <v>93</v>
      </c>
      <c r="C86" s="10"/>
      <c r="D86" s="12">
        <v>896</v>
      </c>
      <c r="E86" s="12">
        <v>995</v>
      </c>
      <c r="F86" s="85"/>
      <c r="G86" s="85"/>
      <c r="H86" s="85" t="s">
        <v>94</v>
      </c>
      <c r="I86" s="85" t="s">
        <v>94</v>
      </c>
      <c r="J86" s="85" t="s">
        <v>94</v>
      </c>
      <c r="K86" s="85"/>
      <c r="L86">
        <f t="shared" si="5"/>
        <v>0</v>
      </c>
      <c r="M86">
        <f t="shared" si="6"/>
        <v>0</v>
      </c>
    </row>
    <row r="87" spans="1:13" hidden="1" x14ac:dyDescent="0.25">
      <c r="A87" s="66"/>
      <c r="B87" s="109" t="s">
        <v>426</v>
      </c>
      <c r="C87" s="10"/>
      <c r="D87" s="12" t="s">
        <v>15</v>
      </c>
      <c r="E87" s="12" t="s">
        <v>15</v>
      </c>
      <c r="F87" s="191"/>
      <c r="G87" s="191"/>
      <c r="H87" s="191" t="s">
        <v>247</v>
      </c>
      <c r="I87" s="191"/>
      <c r="J87" s="170" t="s">
        <v>247</v>
      </c>
      <c r="K87" s="170"/>
      <c r="L87">
        <f t="shared" si="5"/>
        <v>0</v>
      </c>
      <c r="M87">
        <f t="shared" si="6"/>
        <v>0</v>
      </c>
    </row>
    <row r="88" spans="1:13" hidden="1" x14ac:dyDescent="0.25">
      <c r="A88" s="66"/>
      <c r="B88" s="90" t="s">
        <v>427</v>
      </c>
      <c r="C88" s="5"/>
      <c r="F88" s="192"/>
      <c r="G88" s="192"/>
      <c r="H88" s="192"/>
      <c r="I88" s="192"/>
      <c r="J88" s="192"/>
      <c r="K88" s="192"/>
      <c r="L88">
        <f t="shared" si="5"/>
        <v>0</v>
      </c>
      <c r="M88">
        <f t="shared" si="6"/>
        <v>0</v>
      </c>
    </row>
    <row r="89" spans="1:13" x14ac:dyDescent="0.25">
      <c r="A89" s="66"/>
      <c r="B89" s="109" t="s">
        <v>248</v>
      </c>
      <c r="C89" s="10"/>
      <c r="D89" s="12">
        <v>626</v>
      </c>
      <c r="E89" s="12">
        <v>695</v>
      </c>
      <c r="H89" s="1" t="s">
        <v>247</v>
      </c>
      <c r="J89" s="93" t="s">
        <v>247</v>
      </c>
      <c r="K89" s="93"/>
      <c r="L89">
        <f t="shared" si="5"/>
        <v>0</v>
      </c>
      <c r="M89">
        <f t="shared" si="6"/>
        <v>0</v>
      </c>
    </row>
    <row r="90" spans="1:13" x14ac:dyDescent="0.25">
      <c r="A90" s="66"/>
      <c r="B90" s="90" t="s">
        <v>246</v>
      </c>
      <c r="C90" s="5"/>
      <c r="F90" s="85"/>
      <c r="G90" s="85"/>
      <c r="H90" s="85"/>
      <c r="I90" s="85"/>
      <c r="J90" s="85"/>
      <c r="K90" s="85"/>
      <c r="L90">
        <f t="shared" si="5"/>
        <v>0</v>
      </c>
      <c r="M90">
        <f t="shared" si="6"/>
        <v>0</v>
      </c>
    </row>
    <row r="91" spans="1:13" x14ac:dyDescent="0.25">
      <c r="A91" s="66"/>
      <c r="B91" s="11" t="s">
        <v>245</v>
      </c>
      <c r="C91" s="113"/>
      <c r="D91" s="107">
        <v>266</v>
      </c>
      <c r="E91" s="107">
        <v>295</v>
      </c>
      <c r="F91" s="1" t="s">
        <v>244</v>
      </c>
      <c r="G91" s="1" t="s">
        <v>244</v>
      </c>
      <c r="H91" s="1" t="s">
        <v>244</v>
      </c>
      <c r="I91" s="1" t="s">
        <v>244</v>
      </c>
      <c r="J91" s="1" t="s">
        <v>244</v>
      </c>
      <c r="K91" s="1"/>
      <c r="L91">
        <f t="shared" si="5"/>
        <v>0</v>
      </c>
      <c r="M91">
        <f t="shared" si="6"/>
        <v>0</v>
      </c>
    </row>
    <row r="92" spans="1:13" x14ac:dyDescent="0.25">
      <c r="A92" s="66"/>
      <c r="B92" s="115" t="s">
        <v>98</v>
      </c>
      <c r="C92" s="5"/>
      <c r="D92" s="2">
        <v>27</v>
      </c>
      <c r="E92" s="2">
        <v>30</v>
      </c>
      <c r="F92" s="95" t="s">
        <v>99</v>
      </c>
      <c r="G92" s="95" t="s">
        <v>99</v>
      </c>
      <c r="H92" s="95" t="s">
        <v>99</v>
      </c>
      <c r="I92" s="95" t="s">
        <v>99</v>
      </c>
      <c r="J92" s="95" t="s">
        <v>99</v>
      </c>
      <c r="K92" s="95"/>
      <c r="L92">
        <f t="shared" si="5"/>
        <v>0</v>
      </c>
      <c r="M92">
        <f t="shared" si="6"/>
        <v>0</v>
      </c>
    </row>
    <row r="93" spans="1:13" x14ac:dyDescent="0.25">
      <c r="A93" s="66"/>
      <c r="B93" s="109" t="s">
        <v>100</v>
      </c>
      <c r="C93" s="10"/>
      <c r="D93" s="12">
        <v>68</v>
      </c>
      <c r="E93" s="12">
        <v>75</v>
      </c>
      <c r="F93" s="1" t="s">
        <v>101</v>
      </c>
      <c r="G93" s="1" t="s">
        <v>101</v>
      </c>
      <c r="H93" s="1" t="s">
        <v>101</v>
      </c>
      <c r="I93" s="1" t="s">
        <v>101</v>
      </c>
      <c r="J93" s="1" t="s">
        <v>101</v>
      </c>
      <c r="K93" s="1"/>
      <c r="L93">
        <f t="shared" si="5"/>
        <v>0</v>
      </c>
      <c r="M93">
        <f t="shared" si="6"/>
        <v>0</v>
      </c>
    </row>
    <row r="94" spans="1:13" x14ac:dyDescent="0.25">
      <c r="A94" s="66"/>
      <c r="B94" s="90" t="s">
        <v>243</v>
      </c>
      <c r="C94" s="103"/>
      <c r="D94" s="89"/>
      <c r="E94" s="89"/>
      <c r="F94" s="85"/>
      <c r="G94" s="85"/>
      <c r="H94" s="85"/>
      <c r="I94" s="85"/>
      <c r="J94" s="85"/>
      <c r="K94" s="85"/>
      <c r="L94">
        <f t="shared" si="5"/>
        <v>0</v>
      </c>
      <c r="M94">
        <f t="shared" si="6"/>
        <v>0</v>
      </c>
    </row>
    <row r="95" spans="1:13" x14ac:dyDescent="0.25">
      <c r="A95" s="66"/>
      <c r="B95" t="s">
        <v>242</v>
      </c>
      <c r="C95" s="5"/>
      <c r="D95" s="2">
        <v>3771</v>
      </c>
      <c r="E95" s="2">
        <v>4190</v>
      </c>
      <c r="H95" s="1" t="s">
        <v>241</v>
      </c>
      <c r="I95" s="1" t="s">
        <v>241</v>
      </c>
      <c r="K95" s="1"/>
      <c r="L95">
        <f t="shared" si="5"/>
        <v>0</v>
      </c>
      <c r="M95">
        <f t="shared" si="6"/>
        <v>0</v>
      </c>
    </row>
    <row r="96" spans="1:13" x14ac:dyDescent="0.25">
      <c r="A96" s="66"/>
      <c r="B96" s="90" t="s">
        <v>240</v>
      </c>
      <c r="C96" s="103"/>
      <c r="D96" s="89"/>
      <c r="E96" s="89"/>
      <c r="F96" s="85"/>
      <c r="G96" s="85"/>
      <c r="H96" s="85"/>
      <c r="I96" s="85"/>
      <c r="J96" s="85"/>
      <c r="K96" s="85"/>
      <c r="L96">
        <f t="shared" si="5"/>
        <v>0</v>
      </c>
      <c r="M96">
        <f t="shared" si="6"/>
        <v>0</v>
      </c>
    </row>
    <row r="97" spans="1:13" x14ac:dyDescent="0.25">
      <c r="A97" s="66"/>
      <c r="B97" t="s">
        <v>239</v>
      </c>
      <c r="C97" s="5"/>
      <c r="D97" s="2">
        <v>896</v>
      </c>
      <c r="E97" s="2">
        <v>995</v>
      </c>
      <c r="H97" s="1" t="s">
        <v>238</v>
      </c>
      <c r="I97" s="1" t="s">
        <v>238</v>
      </c>
      <c r="J97" s="1" t="s">
        <v>238</v>
      </c>
      <c r="K97" s="1"/>
      <c r="L97">
        <f t="shared" si="5"/>
        <v>0</v>
      </c>
      <c r="M97">
        <f t="shared" si="6"/>
        <v>0</v>
      </c>
    </row>
    <row r="98" spans="1:13" x14ac:dyDescent="0.25">
      <c r="A98" s="66"/>
      <c r="B98" s="91" t="s">
        <v>237</v>
      </c>
      <c r="F98" s="85"/>
      <c r="G98" s="85"/>
      <c r="H98" s="85"/>
      <c r="I98" s="85"/>
      <c r="J98" s="85"/>
      <c r="K98" s="85"/>
      <c r="L98">
        <f t="shared" si="5"/>
        <v>0</v>
      </c>
      <c r="M98">
        <f t="shared" si="6"/>
        <v>0</v>
      </c>
    </row>
    <row r="99" spans="1:13" x14ac:dyDescent="0.25">
      <c r="A99" s="66"/>
      <c r="B99" s="114" t="s">
        <v>105</v>
      </c>
      <c r="C99" s="113"/>
      <c r="D99" s="107">
        <v>716</v>
      </c>
      <c r="E99" s="107">
        <v>795</v>
      </c>
      <c r="F99" s="85" t="s">
        <v>106</v>
      </c>
      <c r="G99" s="85" t="s">
        <v>106</v>
      </c>
      <c r="H99" s="85" t="s">
        <v>106</v>
      </c>
      <c r="I99" s="85" t="s">
        <v>106</v>
      </c>
      <c r="J99" s="85" t="s">
        <v>106</v>
      </c>
      <c r="K99" s="85"/>
      <c r="L99">
        <f t="shared" si="5"/>
        <v>0</v>
      </c>
      <c r="M99">
        <f t="shared" si="6"/>
        <v>0</v>
      </c>
    </row>
    <row r="100" spans="1:13" x14ac:dyDescent="0.25">
      <c r="A100" s="66"/>
      <c r="B100" s="110" t="s">
        <v>412</v>
      </c>
      <c r="C100" s="10"/>
      <c r="D100" s="164">
        <v>176</v>
      </c>
      <c r="E100" s="12">
        <v>195</v>
      </c>
      <c r="F100" s="161"/>
      <c r="G100" s="161"/>
      <c r="H100" s="161"/>
      <c r="I100" s="161"/>
      <c r="J100" s="161"/>
      <c r="K100" s="161"/>
      <c r="L100">
        <f t="shared" si="5"/>
        <v>0</v>
      </c>
      <c r="M100">
        <f t="shared" si="6"/>
        <v>0</v>
      </c>
    </row>
    <row r="101" spans="1:13" x14ac:dyDescent="0.25">
      <c r="A101" s="66"/>
      <c r="B101" s="117" t="s">
        <v>433</v>
      </c>
      <c r="C101" s="113"/>
      <c r="D101" s="107">
        <v>86</v>
      </c>
      <c r="E101" s="107">
        <v>95</v>
      </c>
      <c r="F101" s="183"/>
      <c r="G101" s="183"/>
      <c r="H101" s="183" t="s">
        <v>411</v>
      </c>
      <c r="I101" s="183" t="s">
        <v>411</v>
      </c>
      <c r="J101" s="183"/>
      <c r="K101" s="183"/>
      <c r="L101">
        <f>IF(NOT(ISBLANK(A101)),D101,0)</f>
        <v>0</v>
      </c>
      <c r="M101">
        <f>IF(NOT(ISBLANK(A101)),E101,0)</f>
        <v>0</v>
      </c>
    </row>
    <row r="102" spans="1:13" hidden="1" x14ac:dyDescent="0.25">
      <c r="A102" s="66"/>
      <c r="B102" s="112" t="s">
        <v>236</v>
      </c>
      <c r="C102" s="10"/>
      <c r="D102" s="94">
        <v>2156</v>
      </c>
      <c r="E102" s="12">
        <v>2395</v>
      </c>
      <c r="K102" s="1"/>
      <c r="L102">
        <f t="shared" si="3"/>
        <v>0</v>
      </c>
      <c r="M102">
        <f t="shared" si="4"/>
        <v>0</v>
      </c>
    </row>
    <row r="103" spans="1:13" hidden="1" x14ac:dyDescent="0.25">
      <c r="A103" s="66"/>
      <c r="B103" s="111" t="s">
        <v>235</v>
      </c>
      <c r="C103" s="99"/>
      <c r="D103" s="89" t="s">
        <v>65</v>
      </c>
      <c r="E103" s="89" t="s">
        <v>65</v>
      </c>
      <c r="F103" s="85"/>
      <c r="G103" s="85"/>
      <c r="H103" s="85"/>
      <c r="I103" s="85"/>
      <c r="J103" s="85"/>
      <c r="K103" s="85"/>
      <c r="L103">
        <f t="shared" si="3"/>
        <v>0</v>
      </c>
      <c r="M103">
        <f t="shared" si="4"/>
        <v>0</v>
      </c>
    </row>
    <row r="104" spans="1:13" x14ac:dyDescent="0.25">
      <c r="C104" s="5"/>
      <c r="K104" s="1"/>
    </row>
    <row r="105" spans="1:13" x14ac:dyDescent="0.25">
      <c r="B105" s="91"/>
      <c r="K105" s="1"/>
    </row>
    <row r="106" spans="1:13" x14ac:dyDescent="0.25">
      <c r="B106" s="98" t="s">
        <v>108</v>
      </c>
      <c r="C106" s="18"/>
      <c r="K106" s="1"/>
    </row>
    <row r="107" spans="1:13" x14ac:dyDescent="0.25">
      <c r="B107" s="98"/>
      <c r="C107" s="18"/>
      <c r="F107" s="85"/>
      <c r="G107" s="85"/>
      <c r="H107" s="85"/>
      <c r="I107" s="85"/>
      <c r="J107" s="85"/>
      <c r="K107" s="85"/>
    </row>
    <row r="108" spans="1:13" x14ac:dyDescent="0.25">
      <c r="A108" s="66"/>
      <c r="B108" s="102" t="s">
        <v>234</v>
      </c>
      <c r="C108" s="101"/>
      <c r="D108" s="8">
        <v>220</v>
      </c>
      <c r="E108" s="8">
        <v>245</v>
      </c>
      <c r="F108" s="85" t="s">
        <v>233</v>
      </c>
      <c r="G108" s="85"/>
      <c r="H108" s="85" t="s">
        <v>233</v>
      </c>
      <c r="I108" s="85"/>
      <c r="J108" s="85"/>
      <c r="K108" s="85"/>
      <c r="L108">
        <f>IF(NOT(ISBLANK(A108)),D108,0)</f>
        <v>0</v>
      </c>
      <c r="M108">
        <f>IF(NOT(ISBLANK(A108)),E108,0)</f>
        <v>0</v>
      </c>
    </row>
    <row r="109" spans="1:13" x14ac:dyDescent="0.25">
      <c r="A109" s="66"/>
      <c r="B109" s="109" t="s">
        <v>109</v>
      </c>
      <c r="C109" s="10"/>
      <c r="D109" s="12">
        <v>149</v>
      </c>
      <c r="E109" s="12">
        <v>165</v>
      </c>
      <c r="F109" s="1" t="s">
        <v>110</v>
      </c>
      <c r="G109" s="1" t="s">
        <v>215</v>
      </c>
      <c r="H109" s="1" t="s">
        <v>110</v>
      </c>
      <c r="I109" s="1" t="s">
        <v>215</v>
      </c>
      <c r="J109" s="1" t="s">
        <v>110</v>
      </c>
      <c r="K109" s="1"/>
      <c r="L109">
        <f t="shared" ref="L109:L153" si="7">IF(NOT(ISBLANK(A109)),D109,0)</f>
        <v>0</v>
      </c>
      <c r="M109">
        <f t="shared" ref="M109:M153" si="8">IF(NOT(ISBLANK(A109)),E109,0)</f>
        <v>0</v>
      </c>
    </row>
    <row r="110" spans="1:13" x14ac:dyDescent="0.25">
      <c r="A110" s="66"/>
      <c r="B110" s="91" t="s">
        <v>232</v>
      </c>
      <c r="C110" s="108"/>
      <c r="D110" s="15"/>
      <c r="E110" s="15"/>
      <c r="F110" s="85"/>
      <c r="G110" s="85"/>
      <c r="H110" s="85"/>
      <c r="I110" s="85"/>
      <c r="J110" s="85"/>
      <c r="K110" s="85"/>
      <c r="L110">
        <f t="shared" si="7"/>
        <v>0</v>
      </c>
      <c r="M110">
        <f t="shared" si="8"/>
        <v>0</v>
      </c>
    </row>
    <row r="111" spans="1:13" x14ac:dyDescent="0.25">
      <c r="A111" s="66"/>
      <c r="B111" s="109" t="s">
        <v>231</v>
      </c>
      <c r="C111" s="10"/>
      <c r="D111" s="12">
        <v>220</v>
      </c>
      <c r="E111" s="12">
        <v>245</v>
      </c>
      <c r="F111" s="1" t="s">
        <v>230</v>
      </c>
      <c r="H111" s="1" t="s">
        <v>229</v>
      </c>
      <c r="K111" s="1"/>
      <c r="L111">
        <f t="shared" si="7"/>
        <v>0</v>
      </c>
      <c r="M111">
        <f t="shared" si="8"/>
        <v>0</v>
      </c>
    </row>
    <row r="112" spans="1:13" x14ac:dyDescent="0.25">
      <c r="A112" s="66"/>
      <c r="B112" s="91" t="s">
        <v>228</v>
      </c>
      <c r="C112" s="108"/>
      <c r="D112" s="15"/>
      <c r="E112" s="15"/>
      <c r="F112" s="85"/>
      <c r="G112" s="85"/>
      <c r="H112" s="85"/>
      <c r="I112" s="85"/>
      <c r="J112" s="85"/>
      <c r="K112" s="85"/>
      <c r="L112">
        <f t="shared" si="7"/>
        <v>0</v>
      </c>
      <c r="M112">
        <f t="shared" si="8"/>
        <v>0</v>
      </c>
    </row>
    <row r="113" spans="1:13" x14ac:dyDescent="0.25">
      <c r="A113" s="66"/>
      <c r="B113" s="109" t="s">
        <v>227</v>
      </c>
      <c r="C113" s="10"/>
      <c r="D113" s="12">
        <v>130</v>
      </c>
      <c r="E113" s="12">
        <v>145</v>
      </c>
      <c r="F113" s="1" t="s">
        <v>226</v>
      </c>
      <c r="H113" s="1" t="s">
        <v>226</v>
      </c>
      <c r="J113" s="1" t="s">
        <v>226</v>
      </c>
      <c r="K113" s="1"/>
      <c r="L113">
        <f t="shared" si="7"/>
        <v>0</v>
      </c>
      <c r="M113">
        <f t="shared" si="8"/>
        <v>0</v>
      </c>
    </row>
    <row r="114" spans="1:13" x14ac:dyDescent="0.25">
      <c r="A114" s="66"/>
      <c r="B114" s="91" t="s">
        <v>220</v>
      </c>
      <c r="C114" s="108"/>
      <c r="D114" s="15"/>
      <c r="E114" s="15"/>
      <c r="F114" s="85"/>
      <c r="G114" s="85"/>
      <c r="H114" s="85"/>
      <c r="I114" s="85"/>
      <c r="J114" s="85"/>
      <c r="K114" s="85"/>
      <c r="L114">
        <f t="shared" si="7"/>
        <v>0</v>
      </c>
      <c r="M114">
        <f t="shared" si="8"/>
        <v>0</v>
      </c>
    </row>
    <row r="115" spans="1:13" x14ac:dyDescent="0.25">
      <c r="A115" s="66"/>
      <c r="B115" s="109" t="s">
        <v>225</v>
      </c>
      <c r="C115" s="10"/>
      <c r="D115" s="12">
        <v>446</v>
      </c>
      <c r="E115" s="12">
        <v>495</v>
      </c>
      <c r="F115" s="1" t="s">
        <v>224</v>
      </c>
      <c r="H115" s="1" t="s">
        <v>224</v>
      </c>
      <c r="J115" s="1" t="s">
        <v>224</v>
      </c>
      <c r="K115" s="1"/>
      <c r="L115">
        <f t="shared" si="7"/>
        <v>0</v>
      </c>
      <c r="M115">
        <f t="shared" si="8"/>
        <v>0</v>
      </c>
    </row>
    <row r="116" spans="1:13" x14ac:dyDescent="0.25">
      <c r="A116" s="66"/>
      <c r="B116" s="90" t="s">
        <v>217</v>
      </c>
      <c r="C116" s="103"/>
      <c r="D116" s="89"/>
      <c r="E116" s="89"/>
      <c r="F116" s="85"/>
      <c r="G116" s="85"/>
      <c r="H116" s="85"/>
      <c r="I116" s="85"/>
      <c r="J116" s="85"/>
      <c r="K116" s="85"/>
      <c r="L116">
        <f t="shared" si="7"/>
        <v>0</v>
      </c>
      <c r="M116">
        <f t="shared" si="8"/>
        <v>0</v>
      </c>
    </row>
    <row r="117" spans="1:13" x14ac:dyDescent="0.25">
      <c r="A117" s="66"/>
      <c r="B117" t="s">
        <v>111</v>
      </c>
      <c r="C117" s="5"/>
      <c r="D117" s="2">
        <v>31</v>
      </c>
      <c r="E117" s="2">
        <v>35</v>
      </c>
      <c r="F117" s="1" t="s">
        <v>113</v>
      </c>
      <c r="G117" s="1" t="s">
        <v>113</v>
      </c>
      <c r="H117" s="1" t="s">
        <v>113</v>
      </c>
      <c r="I117" s="1" t="s">
        <v>113</v>
      </c>
      <c r="J117" s="1" t="s">
        <v>113</v>
      </c>
      <c r="K117" s="1"/>
      <c r="L117">
        <f t="shared" si="7"/>
        <v>0</v>
      </c>
      <c r="M117">
        <f t="shared" si="8"/>
        <v>0</v>
      </c>
    </row>
    <row r="118" spans="1:13" x14ac:dyDescent="0.25">
      <c r="A118" s="66"/>
      <c r="B118" s="96" t="s">
        <v>223</v>
      </c>
      <c r="C118" s="84"/>
      <c r="D118" s="89"/>
      <c r="E118" s="89"/>
      <c r="F118" s="85"/>
      <c r="G118" s="85"/>
      <c r="H118" s="85"/>
      <c r="I118" s="85"/>
      <c r="J118" s="85"/>
      <c r="K118" s="85"/>
      <c r="L118">
        <f t="shared" si="7"/>
        <v>0</v>
      </c>
      <c r="M118">
        <f t="shared" si="8"/>
        <v>0</v>
      </c>
    </row>
    <row r="119" spans="1:13" x14ac:dyDescent="0.25">
      <c r="A119" s="66"/>
      <c r="B119" s="110" t="s">
        <v>222</v>
      </c>
      <c r="C119" s="5"/>
      <c r="D119" s="2">
        <v>176</v>
      </c>
      <c r="E119" s="2">
        <v>195</v>
      </c>
      <c r="F119" s="1" t="s">
        <v>221</v>
      </c>
      <c r="H119" s="1" t="s">
        <v>221</v>
      </c>
      <c r="K119" s="1"/>
      <c r="L119">
        <f t="shared" si="7"/>
        <v>0</v>
      </c>
      <c r="M119">
        <f t="shared" si="8"/>
        <v>0</v>
      </c>
    </row>
    <row r="120" spans="1:13" x14ac:dyDescent="0.25">
      <c r="A120" s="66"/>
      <c r="B120" s="91" t="s">
        <v>220</v>
      </c>
      <c r="C120" s="108"/>
      <c r="D120" s="15"/>
      <c r="E120" s="15"/>
      <c r="F120" s="85"/>
      <c r="G120" s="85"/>
      <c r="H120" s="85"/>
      <c r="I120" s="85"/>
      <c r="J120" s="85"/>
      <c r="K120" s="85"/>
      <c r="L120">
        <f t="shared" si="7"/>
        <v>0</v>
      </c>
      <c r="M120">
        <f t="shared" si="8"/>
        <v>0</v>
      </c>
    </row>
    <row r="121" spans="1:13" x14ac:dyDescent="0.25">
      <c r="A121" s="66"/>
      <c r="B121" s="109" t="s">
        <v>219</v>
      </c>
      <c r="C121" s="10"/>
      <c r="D121" s="12">
        <v>586</v>
      </c>
      <c r="E121" s="12">
        <v>650</v>
      </c>
      <c r="F121" s="1" t="s">
        <v>218</v>
      </c>
      <c r="H121" s="1" t="s">
        <v>218</v>
      </c>
      <c r="K121" s="1"/>
      <c r="L121">
        <f t="shared" si="7"/>
        <v>0</v>
      </c>
      <c r="M121">
        <f t="shared" si="8"/>
        <v>0</v>
      </c>
    </row>
    <row r="122" spans="1:13" x14ac:dyDescent="0.25">
      <c r="A122" s="66"/>
      <c r="B122" s="90" t="s">
        <v>217</v>
      </c>
      <c r="C122" s="108"/>
      <c r="D122" s="15"/>
      <c r="E122" s="15"/>
      <c r="F122" s="85"/>
      <c r="G122" s="85"/>
      <c r="H122" s="85"/>
      <c r="I122" s="85"/>
      <c r="J122" s="85"/>
      <c r="K122" s="85"/>
      <c r="L122">
        <f t="shared" si="7"/>
        <v>0</v>
      </c>
      <c r="M122">
        <f t="shared" si="8"/>
        <v>0</v>
      </c>
    </row>
    <row r="123" spans="1:13" x14ac:dyDescent="0.25">
      <c r="A123" s="66"/>
      <c r="B123" s="88" t="s">
        <v>192</v>
      </c>
      <c r="C123" s="5"/>
      <c r="D123" s="2">
        <v>473</v>
      </c>
      <c r="E123" s="107">
        <v>525</v>
      </c>
      <c r="F123" s="85" t="s">
        <v>193</v>
      </c>
      <c r="G123" s="85" t="s">
        <v>193</v>
      </c>
      <c r="H123" s="85" t="s">
        <v>193</v>
      </c>
      <c r="I123" s="85" t="s">
        <v>193</v>
      </c>
      <c r="J123" s="85" t="s">
        <v>193</v>
      </c>
      <c r="K123" s="85"/>
      <c r="L123">
        <f t="shared" si="7"/>
        <v>0</v>
      </c>
      <c r="M123">
        <f t="shared" si="8"/>
        <v>0</v>
      </c>
    </row>
    <row r="124" spans="1:13" hidden="1" x14ac:dyDescent="0.25">
      <c r="A124" s="66"/>
      <c r="B124" s="88" t="s">
        <v>428</v>
      </c>
      <c r="C124" s="197"/>
      <c r="D124" s="164" t="s">
        <v>15</v>
      </c>
      <c r="E124" s="164" t="s">
        <v>15</v>
      </c>
      <c r="F124" s="192"/>
      <c r="G124" s="192"/>
      <c r="H124" s="192"/>
      <c r="I124" s="192"/>
      <c r="J124" s="192"/>
      <c r="K124" s="192"/>
      <c r="L124">
        <f t="shared" si="7"/>
        <v>0</v>
      </c>
      <c r="M124">
        <f t="shared" si="8"/>
        <v>0</v>
      </c>
    </row>
    <row r="125" spans="1:13" x14ac:dyDescent="0.25">
      <c r="A125" s="66"/>
      <c r="B125" s="88" t="s">
        <v>413</v>
      </c>
      <c r="C125" s="5"/>
      <c r="D125" s="2">
        <v>176</v>
      </c>
      <c r="E125" s="107">
        <v>195</v>
      </c>
      <c r="F125" s="183" t="s">
        <v>414</v>
      </c>
      <c r="G125" s="183" t="s">
        <v>414</v>
      </c>
      <c r="H125" s="183" t="s">
        <v>414</v>
      </c>
      <c r="I125" s="183" t="s">
        <v>414</v>
      </c>
      <c r="J125" s="183" t="s">
        <v>414</v>
      </c>
      <c r="K125" s="183"/>
      <c r="L125">
        <f t="shared" si="7"/>
        <v>0</v>
      </c>
      <c r="M125">
        <f t="shared" si="8"/>
        <v>0</v>
      </c>
    </row>
    <row r="126" spans="1:13" x14ac:dyDescent="0.25">
      <c r="A126" s="106"/>
      <c r="B126" t="s">
        <v>114</v>
      </c>
      <c r="C126" s="105"/>
      <c r="D126" s="94">
        <v>72</v>
      </c>
      <c r="E126" s="2">
        <v>80</v>
      </c>
      <c r="F126" s="1" t="s">
        <v>116</v>
      </c>
      <c r="G126" s="1" t="s">
        <v>116</v>
      </c>
      <c r="H126" s="1" t="s">
        <v>116</v>
      </c>
      <c r="I126" s="1" t="s">
        <v>116</v>
      </c>
      <c r="J126" s="1" t="s">
        <v>116</v>
      </c>
      <c r="K126" s="1"/>
      <c r="L126">
        <f t="shared" si="7"/>
        <v>0</v>
      </c>
      <c r="M126">
        <f t="shared" si="8"/>
        <v>0</v>
      </c>
    </row>
    <row r="127" spans="1:13" x14ac:dyDescent="0.25">
      <c r="A127" s="66"/>
      <c r="B127" s="91" t="s">
        <v>216</v>
      </c>
      <c r="F127" s="85"/>
      <c r="G127" s="85"/>
      <c r="H127" s="85"/>
      <c r="I127" s="85"/>
      <c r="J127" s="85"/>
      <c r="K127" s="85"/>
      <c r="L127">
        <f t="shared" si="7"/>
        <v>0</v>
      </c>
      <c r="M127">
        <f t="shared" si="8"/>
        <v>0</v>
      </c>
    </row>
    <row r="128" spans="1:13" x14ac:dyDescent="0.25">
      <c r="A128" s="66"/>
      <c r="B128" s="11" t="s">
        <v>117</v>
      </c>
      <c r="C128" s="10"/>
      <c r="D128" s="12">
        <v>473</v>
      </c>
      <c r="E128" s="12">
        <v>525</v>
      </c>
      <c r="F128" s="13"/>
      <c r="H128" s="1" t="s">
        <v>119</v>
      </c>
      <c r="I128" s="1" t="s">
        <v>119</v>
      </c>
      <c r="J128" s="1" t="s">
        <v>215</v>
      </c>
      <c r="K128" s="1"/>
      <c r="L128">
        <f t="shared" si="7"/>
        <v>0</v>
      </c>
      <c r="M128">
        <f t="shared" si="8"/>
        <v>0</v>
      </c>
    </row>
    <row r="129" spans="1:13" x14ac:dyDescent="0.25">
      <c r="A129" s="66"/>
      <c r="B129" s="100" t="s">
        <v>118</v>
      </c>
      <c r="C129" s="99"/>
      <c r="D129" s="15"/>
      <c r="E129" s="15"/>
      <c r="F129" s="85"/>
      <c r="G129" s="85"/>
      <c r="H129" s="85"/>
      <c r="I129" s="85"/>
      <c r="J129" s="85"/>
      <c r="K129" s="85"/>
      <c r="L129">
        <f t="shared" si="7"/>
        <v>0</v>
      </c>
      <c r="M129">
        <f t="shared" si="8"/>
        <v>0</v>
      </c>
    </row>
    <row r="130" spans="1:13" x14ac:dyDescent="0.25">
      <c r="A130" s="66"/>
      <c r="B130" t="s">
        <v>214</v>
      </c>
      <c r="C130" s="5"/>
      <c r="D130" s="2">
        <v>878</v>
      </c>
      <c r="E130" s="2">
        <v>975</v>
      </c>
      <c r="F130" s="1" t="s">
        <v>213</v>
      </c>
      <c r="G130" s="1" t="s">
        <v>213</v>
      </c>
      <c r="H130" s="1" t="s">
        <v>213</v>
      </c>
      <c r="I130" s="1" t="s">
        <v>213</v>
      </c>
      <c r="J130" s="1" t="s">
        <v>213</v>
      </c>
      <c r="K130" s="1"/>
      <c r="L130">
        <f t="shared" si="7"/>
        <v>0</v>
      </c>
      <c r="M130">
        <f t="shared" si="8"/>
        <v>0</v>
      </c>
    </row>
    <row r="131" spans="1:13" x14ac:dyDescent="0.25">
      <c r="A131" s="66"/>
      <c r="B131" s="90" t="s">
        <v>212</v>
      </c>
      <c r="C131" s="84"/>
      <c r="D131" s="89"/>
      <c r="E131" s="89"/>
      <c r="F131" s="85"/>
      <c r="G131" s="85"/>
      <c r="H131" s="85"/>
      <c r="I131" s="85"/>
      <c r="J131" s="85"/>
      <c r="K131" s="85"/>
      <c r="L131">
        <f t="shared" si="7"/>
        <v>0</v>
      </c>
      <c r="M131">
        <f t="shared" si="8"/>
        <v>0</v>
      </c>
    </row>
    <row r="132" spans="1:13" x14ac:dyDescent="0.25">
      <c r="A132" s="66"/>
      <c r="B132" s="104" t="s">
        <v>120</v>
      </c>
      <c r="C132" s="103"/>
      <c r="D132" s="89">
        <v>608</v>
      </c>
      <c r="E132" s="89">
        <v>675</v>
      </c>
      <c r="F132" s="85" t="s">
        <v>121</v>
      </c>
      <c r="G132" s="85"/>
      <c r="H132" s="85" t="s">
        <v>121</v>
      </c>
      <c r="I132" s="85"/>
      <c r="J132" s="85" t="s">
        <v>121</v>
      </c>
      <c r="K132" s="85"/>
      <c r="L132">
        <f t="shared" si="7"/>
        <v>0</v>
      </c>
      <c r="M132">
        <f t="shared" si="8"/>
        <v>0</v>
      </c>
    </row>
    <row r="133" spans="1:13" hidden="1" x14ac:dyDescent="0.25">
      <c r="A133" s="66"/>
      <c r="B133" t="s">
        <v>211</v>
      </c>
      <c r="C133" s="5"/>
      <c r="D133" s="2">
        <v>603</v>
      </c>
      <c r="E133" s="2">
        <v>670</v>
      </c>
      <c r="F133" s="85"/>
      <c r="G133" s="85"/>
      <c r="H133" s="85"/>
      <c r="I133" s="85"/>
      <c r="J133" s="85"/>
      <c r="K133" s="85"/>
      <c r="L133">
        <f t="shared" si="7"/>
        <v>0</v>
      </c>
      <c r="M133">
        <f t="shared" si="8"/>
        <v>0</v>
      </c>
    </row>
    <row r="134" spans="1:13" x14ac:dyDescent="0.25">
      <c r="A134" s="66"/>
      <c r="B134" s="102" t="s">
        <v>122</v>
      </c>
      <c r="C134" s="101"/>
      <c r="D134" s="8">
        <v>220</v>
      </c>
      <c r="E134" s="8">
        <v>245</v>
      </c>
      <c r="F134" s="85" t="s">
        <v>123</v>
      </c>
      <c r="G134" s="85"/>
      <c r="H134" s="85" t="s">
        <v>123</v>
      </c>
      <c r="I134" s="85"/>
      <c r="J134" s="85"/>
      <c r="K134" s="85"/>
      <c r="L134">
        <f t="shared" si="7"/>
        <v>0</v>
      </c>
      <c r="M134">
        <f t="shared" si="8"/>
        <v>0</v>
      </c>
    </row>
    <row r="135" spans="1:13" x14ac:dyDescent="0.25">
      <c r="A135" s="66"/>
      <c r="B135" t="s">
        <v>124</v>
      </c>
      <c r="C135" s="5"/>
      <c r="D135" s="2">
        <v>158</v>
      </c>
      <c r="E135" s="2">
        <v>175</v>
      </c>
      <c r="F135" s="1" t="s">
        <v>126</v>
      </c>
      <c r="G135" s="1" t="s">
        <v>126</v>
      </c>
      <c r="H135" s="1" t="s">
        <v>126</v>
      </c>
      <c r="I135" s="1" t="s">
        <v>126</v>
      </c>
      <c r="J135" s="1" t="s">
        <v>126</v>
      </c>
      <c r="K135" s="1"/>
      <c r="L135">
        <f t="shared" si="7"/>
        <v>0</v>
      </c>
      <c r="M135">
        <f t="shared" si="8"/>
        <v>0</v>
      </c>
    </row>
    <row r="136" spans="1:13" x14ac:dyDescent="0.25">
      <c r="A136" s="66"/>
      <c r="B136" s="91" t="s">
        <v>210</v>
      </c>
      <c r="F136" s="85"/>
      <c r="G136" s="85"/>
      <c r="H136" s="85"/>
      <c r="I136" s="85"/>
      <c r="J136" s="85"/>
      <c r="K136" s="85"/>
      <c r="L136">
        <f t="shared" si="7"/>
        <v>0</v>
      </c>
      <c r="M136">
        <f t="shared" si="8"/>
        <v>0</v>
      </c>
    </row>
    <row r="137" spans="1:13" x14ac:dyDescent="0.25">
      <c r="A137" s="66"/>
      <c r="B137" s="102" t="s">
        <v>127</v>
      </c>
      <c r="C137" s="101"/>
      <c r="D137" s="8">
        <v>1576</v>
      </c>
      <c r="E137" s="8">
        <v>1750</v>
      </c>
      <c r="F137" s="85" t="s">
        <v>182</v>
      </c>
      <c r="G137" s="85"/>
      <c r="H137" s="85" t="s">
        <v>182</v>
      </c>
      <c r="I137" s="85"/>
      <c r="J137" s="85"/>
      <c r="K137" s="85"/>
      <c r="L137">
        <f t="shared" si="7"/>
        <v>0</v>
      </c>
      <c r="M137">
        <f t="shared" si="8"/>
        <v>0</v>
      </c>
    </row>
    <row r="138" spans="1:13" x14ac:dyDescent="0.25">
      <c r="A138" s="66"/>
      <c r="B138" t="s">
        <v>128</v>
      </c>
      <c r="C138" s="5"/>
      <c r="D138" s="2">
        <v>113</v>
      </c>
      <c r="E138" s="2">
        <v>125</v>
      </c>
      <c r="F138" s="1" t="s">
        <v>130</v>
      </c>
      <c r="G138" s="1" t="s">
        <v>130</v>
      </c>
      <c r="H138" s="1" t="s">
        <v>130</v>
      </c>
      <c r="I138" s="1" t="s">
        <v>130</v>
      </c>
      <c r="J138" s="1" t="s">
        <v>130</v>
      </c>
      <c r="K138" s="1"/>
      <c r="L138">
        <f t="shared" si="7"/>
        <v>0</v>
      </c>
      <c r="M138">
        <f t="shared" si="8"/>
        <v>0</v>
      </c>
    </row>
    <row r="139" spans="1:13" x14ac:dyDescent="0.25">
      <c r="A139" s="66"/>
      <c r="B139" s="91" t="s">
        <v>129</v>
      </c>
      <c r="F139" s="85"/>
      <c r="G139" s="85"/>
      <c r="H139" s="85"/>
      <c r="I139" s="85"/>
      <c r="J139" s="85"/>
      <c r="K139" s="85"/>
      <c r="L139">
        <f t="shared" si="7"/>
        <v>0</v>
      </c>
      <c r="M139">
        <f t="shared" si="8"/>
        <v>0</v>
      </c>
    </row>
    <row r="140" spans="1:13" hidden="1" x14ac:dyDescent="0.25">
      <c r="A140" s="66"/>
      <c r="B140" s="102" t="s">
        <v>429</v>
      </c>
      <c r="D140" s="2">
        <v>698</v>
      </c>
      <c r="E140" s="2">
        <v>775</v>
      </c>
      <c r="F140" s="192"/>
      <c r="G140" s="192"/>
      <c r="H140" s="192"/>
      <c r="I140" s="192"/>
      <c r="J140" s="192"/>
      <c r="K140" s="192"/>
      <c r="L140">
        <f t="shared" si="7"/>
        <v>0</v>
      </c>
      <c r="M140">
        <f t="shared" si="8"/>
        <v>0</v>
      </c>
    </row>
    <row r="141" spans="1:13" x14ac:dyDescent="0.25">
      <c r="A141" s="66"/>
      <c r="B141" s="102" t="s">
        <v>131</v>
      </c>
      <c r="C141" s="101"/>
      <c r="D141" s="8">
        <v>293</v>
      </c>
      <c r="E141" s="8">
        <v>325</v>
      </c>
      <c r="F141" s="85" t="s">
        <v>132</v>
      </c>
      <c r="G141" s="85"/>
      <c r="H141" s="85" t="s">
        <v>132</v>
      </c>
      <c r="I141" s="85"/>
      <c r="J141" s="85"/>
      <c r="K141" s="85"/>
      <c r="L141">
        <f t="shared" si="7"/>
        <v>0</v>
      </c>
      <c r="M141">
        <f t="shared" si="8"/>
        <v>0</v>
      </c>
    </row>
    <row r="142" spans="1:13" hidden="1" x14ac:dyDescent="0.25">
      <c r="A142" s="66"/>
      <c r="B142" s="88" t="s">
        <v>430</v>
      </c>
      <c r="C142" s="197"/>
      <c r="D142" s="164" t="s">
        <v>15</v>
      </c>
      <c r="E142" s="164" t="s">
        <v>15</v>
      </c>
      <c r="F142" s="192"/>
      <c r="G142" s="192"/>
      <c r="H142" s="192"/>
      <c r="I142" s="192"/>
      <c r="J142" s="192"/>
      <c r="K142" s="192"/>
      <c r="L142">
        <f t="shared" si="7"/>
        <v>0</v>
      </c>
      <c r="M142">
        <f t="shared" si="8"/>
        <v>0</v>
      </c>
    </row>
    <row r="143" spans="1:13" x14ac:dyDescent="0.25">
      <c r="A143" s="66"/>
      <c r="B143" t="s">
        <v>133</v>
      </c>
      <c r="C143" s="5"/>
      <c r="D143" s="2">
        <v>266</v>
      </c>
      <c r="E143" s="2">
        <v>295</v>
      </c>
      <c r="F143" s="1" t="s">
        <v>134</v>
      </c>
      <c r="G143" s="1" t="s">
        <v>134</v>
      </c>
      <c r="H143" s="1" t="s">
        <v>134</v>
      </c>
      <c r="I143" s="1" t="s">
        <v>134</v>
      </c>
      <c r="J143" s="1" t="s">
        <v>134</v>
      </c>
      <c r="K143" s="1"/>
      <c r="L143">
        <f t="shared" si="7"/>
        <v>0</v>
      </c>
      <c r="M143">
        <f t="shared" si="8"/>
        <v>0</v>
      </c>
    </row>
    <row r="144" spans="1:13" x14ac:dyDescent="0.25">
      <c r="A144" s="66"/>
      <c r="B144" s="91" t="s">
        <v>209</v>
      </c>
      <c r="F144" s="85"/>
      <c r="G144" s="85"/>
      <c r="H144" s="85"/>
      <c r="I144" s="85"/>
      <c r="J144" s="85"/>
      <c r="K144" s="85"/>
      <c r="L144">
        <f t="shared" si="7"/>
        <v>0</v>
      </c>
      <c r="M144">
        <f t="shared" si="8"/>
        <v>0</v>
      </c>
    </row>
    <row r="145" spans="1:13" x14ac:dyDescent="0.25">
      <c r="A145" s="66"/>
      <c r="B145" s="102" t="s">
        <v>135</v>
      </c>
      <c r="C145" s="101"/>
      <c r="D145" s="8">
        <v>176</v>
      </c>
      <c r="E145" s="8">
        <v>195</v>
      </c>
      <c r="F145" s="85" t="s">
        <v>136</v>
      </c>
      <c r="G145" s="85"/>
      <c r="H145" s="85" t="s">
        <v>136</v>
      </c>
      <c r="I145" s="85"/>
      <c r="J145" s="85"/>
      <c r="K145" s="85"/>
      <c r="L145">
        <f t="shared" si="7"/>
        <v>0</v>
      </c>
      <c r="M145">
        <f t="shared" si="8"/>
        <v>0</v>
      </c>
    </row>
    <row r="146" spans="1:13" x14ac:dyDescent="0.25">
      <c r="A146" s="66"/>
      <c r="B146" t="s">
        <v>137</v>
      </c>
      <c r="C146" s="5"/>
      <c r="D146" s="2">
        <v>1576</v>
      </c>
      <c r="E146" s="2">
        <v>1750</v>
      </c>
      <c r="F146" s="1" t="s">
        <v>139</v>
      </c>
      <c r="H146" s="1" t="s">
        <v>139</v>
      </c>
      <c r="K146" s="1"/>
      <c r="L146">
        <f t="shared" si="7"/>
        <v>0</v>
      </c>
      <c r="M146">
        <f t="shared" si="8"/>
        <v>0</v>
      </c>
    </row>
    <row r="147" spans="1:13" x14ac:dyDescent="0.25">
      <c r="A147" s="66"/>
      <c r="B147" s="91" t="s">
        <v>138</v>
      </c>
      <c r="F147" s="85"/>
      <c r="G147" s="85"/>
      <c r="H147" s="85"/>
      <c r="I147" s="85"/>
      <c r="J147" s="85"/>
      <c r="K147" s="85"/>
      <c r="L147">
        <f t="shared" si="7"/>
        <v>0</v>
      </c>
      <c r="M147">
        <f t="shared" si="8"/>
        <v>0</v>
      </c>
    </row>
    <row r="148" spans="1:13" x14ac:dyDescent="0.25">
      <c r="A148" s="66"/>
      <c r="B148" s="11" t="s">
        <v>415</v>
      </c>
      <c r="C148" s="10"/>
      <c r="D148" s="12">
        <v>806</v>
      </c>
      <c r="E148" s="12">
        <v>895</v>
      </c>
      <c r="F148" s="13" t="s">
        <v>417</v>
      </c>
      <c r="G148" s="13" t="s">
        <v>417</v>
      </c>
      <c r="H148" s="13" t="s">
        <v>417</v>
      </c>
      <c r="I148" s="13" t="s">
        <v>417</v>
      </c>
      <c r="J148" s="13" t="s">
        <v>417</v>
      </c>
      <c r="K148" s="13"/>
      <c r="L148">
        <f t="shared" si="7"/>
        <v>0</v>
      </c>
      <c r="M148">
        <f t="shared" si="8"/>
        <v>0</v>
      </c>
    </row>
    <row r="149" spans="1:13" x14ac:dyDescent="0.25">
      <c r="A149" s="66"/>
      <c r="B149" s="100" t="s">
        <v>416</v>
      </c>
      <c r="C149" s="99"/>
      <c r="D149" s="15"/>
      <c r="E149" s="15"/>
      <c r="F149" s="183"/>
      <c r="G149" s="183"/>
      <c r="H149" s="183"/>
      <c r="I149" s="183"/>
      <c r="J149" s="183"/>
      <c r="K149" s="183"/>
      <c r="L149">
        <f t="shared" si="7"/>
        <v>0</v>
      </c>
      <c r="M149">
        <f t="shared" si="8"/>
        <v>0</v>
      </c>
    </row>
    <row r="150" spans="1:13" x14ac:dyDescent="0.25">
      <c r="A150" s="66"/>
      <c r="B150" s="11" t="s">
        <v>140</v>
      </c>
      <c r="C150" s="10"/>
      <c r="D150" s="12">
        <v>220</v>
      </c>
      <c r="E150" s="12">
        <v>245</v>
      </c>
      <c r="F150" s="13" t="s">
        <v>142</v>
      </c>
      <c r="H150" s="13" t="s">
        <v>142</v>
      </c>
      <c r="J150" s="13"/>
      <c r="K150" s="13"/>
      <c r="L150">
        <f t="shared" si="7"/>
        <v>0</v>
      </c>
      <c r="M150">
        <f t="shared" si="8"/>
        <v>0</v>
      </c>
    </row>
    <row r="151" spans="1:13" x14ac:dyDescent="0.25">
      <c r="A151" s="66"/>
      <c r="B151" s="100" t="s">
        <v>141</v>
      </c>
      <c r="C151" s="99"/>
      <c r="D151" s="15"/>
      <c r="E151" s="15"/>
      <c r="F151" s="85"/>
      <c r="G151" s="85"/>
      <c r="H151" s="85"/>
      <c r="I151" s="85"/>
      <c r="J151" s="85"/>
      <c r="K151" s="85"/>
      <c r="L151">
        <f t="shared" si="7"/>
        <v>0</v>
      </c>
      <c r="M151">
        <f t="shared" si="8"/>
        <v>0</v>
      </c>
    </row>
    <row r="152" spans="1:13" hidden="1" x14ac:dyDescent="0.25">
      <c r="A152" s="66"/>
      <c r="B152" s="11" t="s">
        <v>381</v>
      </c>
      <c r="C152" s="10"/>
      <c r="D152" s="12">
        <v>35</v>
      </c>
      <c r="E152" s="12">
        <v>40</v>
      </c>
      <c r="F152" s="13" t="s">
        <v>142</v>
      </c>
      <c r="G152" s="191"/>
      <c r="H152" s="13" t="s">
        <v>142</v>
      </c>
      <c r="I152" s="191"/>
      <c r="J152" s="13"/>
      <c r="K152" s="13"/>
      <c r="L152">
        <f t="shared" si="7"/>
        <v>0</v>
      </c>
      <c r="M152">
        <f t="shared" si="8"/>
        <v>0</v>
      </c>
    </row>
    <row r="153" spans="1:13" hidden="1" x14ac:dyDescent="0.25">
      <c r="A153" s="66"/>
      <c r="B153" s="100" t="s">
        <v>431</v>
      </c>
      <c r="C153" s="99"/>
      <c r="D153" s="15"/>
      <c r="E153" s="15"/>
      <c r="F153" s="192"/>
      <c r="G153" s="192"/>
      <c r="H153" s="192"/>
      <c r="I153" s="192"/>
      <c r="J153" s="192"/>
      <c r="K153" s="192"/>
      <c r="L153">
        <f t="shared" si="7"/>
        <v>0</v>
      </c>
      <c r="M153">
        <f t="shared" si="8"/>
        <v>0</v>
      </c>
    </row>
    <row r="154" spans="1:13" x14ac:dyDescent="0.25">
      <c r="B154" s="91"/>
      <c r="K154" s="1"/>
    </row>
    <row r="155" spans="1:13" x14ac:dyDescent="0.25">
      <c r="B155" s="91"/>
      <c r="H155" s="85"/>
      <c r="J155" s="161"/>
      <c r="K155" s="1"/>
    </row>
    <row r="156" spans="1:13" x14ac:dyDescent="0.25">
      <c r="B156" s="98" t="s">
        <v>148</v>
      </c>
      <c r="G156" s="199" t="s">
        <v>208</v>
      </c>
      <c r="H156" s="199"/>
      <c r="I156" s="186" t="s">
        <v>207</v>
      </c>
      <c r="J156" s="173"/>
      <c r="K156" s="97"/>
    </row>
    <row r="157" spans="1:13" x14ac:dyDescent="0.25">
      <c r="A157" s="66"/>
      <c r="B157" s="84" t="s">
        <v>206</v>
      </c>
      <c r="C157" s="84"/>
      <c r="D157" s="15" t="s">
        <v>65</v>
      </c>
      <c r="E157" s="15" t="s">
        <v>65</v>
      </c>
      <c r="F157" s="85"/>
      <c r="G157" s="200" t="s">
        <v>205</v>
      </c>
      <c r="H157" s="200"/>
      <c r="I157" s="185" t="s">
        <v>204</v>
      </c>
      <c r="J157" s="171"/>
      <c r="K157" s="1"/>
      <c r="L157">
        <f>IF(NOT(ISBLANK(A157)),D157,0)</f>
        <v>0</v>
      </c>
      <c r="M157">
        <f>IF(NOT(ISBLANK(A157)),E157,0)</f>
        <v>0</v>
      </c>
    </row>
    <row r="158" spans="1:13" x14ac:dyDescent="0.25">
      <c r="A158" s="66"/>
      <c r="B158" s="84" t="s">
        <v>203</v>
      </c>
      <c r="C158" s="96" t="s">
        <v>202</v>
      </c>
      <c r="F158" s="85"/>
      <c r="G158" s="206" t="s">
        <v>201</v>
      </c>
      <c r="H158" s="207"/>
      <c r="K158" s="1"/>
      <c r="L158">
        <f t="shared" ref="L158:L159" si="9">IF(NOT(ISBLANK(A158)),D158,0)</f>
        <v>0</v>
      </c>
      <c r="M158">
        <f t="shared" ref="M158:M160" si="10">IF(NOT(ISBLANK(A158)),E158,0)</f>
        <v>0</v>
      </c>
    </row>
    <row r="159" spans="1:13" x14ac:dyDescent="0.25">
      <c r="A159" s="66"/>
      <c r="B159" s="84" t="s">
        <v>200</v>
      </c>
      <c r="C159" s="96" t="s">
        <v>199</v>
      </c>
      <c r="D159" s="94"/>
      <c r="E159" s="86"/>
      <c r="F159" s="85"/>
      <c r="G159" s="208" t="s">
        <v>198</v>
      </c>
      <c r="H159" s="200"/>
      <c r="K159" s="1"/>
      <c r="L159">
        <f t="shared" si="9"/>
        <v>0</v>
      </c>
      <c r="M159">
        <f t="shared" si="10"/>
        <v>0</v>
      </c>
    </row>
    <row r="160" spans="1:13" x14ac:dyDescent="0.25">
      <c r="A160" s="66"/>
      <c r="B160" s="84" t="s">
        <v>197</v>
      </c>
      <c r="C160" s="96" t="s">
        <v>196</v>
      </c>
      <c r="D160" s="94"/>
      <c r="F160" s="85"/>
      <c r="G160" s="208" t="s">
        <v>195</v>
      </c>
      <c r="H160" s="200"/>
      <c r="K160" s="1"/>
      <c r="L160">
        <f>IF(NOT(ISBLANK(A160)),D160,0)</f>
        <v>0</v>
      </c>
      <c r="M160">
        <f t="shared" si="10"/>
        <v>0</v>
      </c>
    </row>
    <row r="161" spans="1:13" x14ac:dyDescent="0.25">
      <c r="A161" s="66"/>
      <c r="B161" s="84"/>
      <c r="C161" s="84"/>
      <c r="D161" s="86"/>
      <c r="E161" s="86"/>
      <c r="F161" s="85"/>
      <c r="G161" s="206"/>
      <c r="H161" s="209"/>
      <c r="I161" s="161"/>
      <c r="K161" s="1"/>
    </row>
    <row r="162" spans="1:13" hidden="1" x14ac:dyDescent="0.25">
      <c r="A162" s="66"/>
      <c r="B162" s="84" t="s">
        <v>371</v>
      </c>
      <c r="C162" s="84"/>
      <c r="D162" s="89">
        <v>220</v>
      </c>
      <c r="E162" s="89">
        <v>245</v>
      </c>
      <c r="F162" s="142"/>
      <c r="G162" s="205" t="s">
        <v>158</v>
      </c>
      <c r="H162" s="205"/>
      <c r="I162" s="141"/>
      <c r="J162"/>
      <c r="L162">
        <f>IF(NOT(ISBLANK(A162)),D162,0)</f>
        <v>0</v>
      </c>
      <c r="M162">
        <f>IF(NOT(ISBLANK(A162)),E162,0)</f>
        <v>0</v>
      </c>
    </row>
    <row r="163" spans="1:13" x14ac:dyDescent="0.25">
      <c r="A163" s="66"/>
      <c r="B163" s="84" t="s">
        <v>151</v>
      </c>
      <c r="C163" s="87"/>
      <c r="D163" s="89">
        <v>220</v>
      </c>
      <c r="E163" s="89">
        <v>245</v>
      </c>
      <c r="F163" s="142"/>
      <c r="G163" s="201" t="s">
        <v>159</v>
      </c>
      <c r="H163" s="201"/>
      <c r="I163" s="141"/>
      <c r="J163"/>
      <c r="L163">
        <f t="shared" ref="L163:L173" si="11">IF(NOT(ISBLANK(A163)),D163,0)</f>
        <v>0</v>
      </c>
      <c r="M163">
        <f t="shared" ref="M163:M173" si="12">IF(NOT(ISBLANK(A163)),E163,0)</f>
        <v>0</v>
      </c>
    </row>
    <row r="164" spans="1:13" x14ac:dyDescent="0.25">
      <c r="A164" s="66"/>
      <c r="B164" s="84" t="s">
        <v>152</v>
      </c>
      <c r="C164" s="87"/>
      <c r="D164" s="15" t="s">
        <v>65</v>
      </c>
      <c r="E164" s="15" t="s">
        <v>65</v>
      </c>
      <c r="F164" s="142"/>
      <c r="G164" s="201" t="s">
        <v>160</v>
      </c>
      <c r="H164" s="201"/>
      <c r="I164" s="141"/>
      <c r="J164"/>
      <c r="L164">
        <f t="shared" si="11"/>
        <v>0</v>
      </c>
      <c r="M164">
        <f t="shared" si="12"/>
        <v>0</v>
      </c>
    </row>
    <row r="165" spans="1:13" x14ac:dyDescent="0.25">
      <c r="A165" s="66"/>
      <c r="B165" s="84" t="s">
        <v>153</v>
      </c>
      <c r="C165" s="87"/>
      <c r="D165" s="89">
        <v>220</v>
      </c>
      <c r="E165" s="89">
        <v>245</v>
      </c>
      <c r="F165" s="142"/>
      <c r="G165" s="201" t="s">
        <v>161</v>
      </c>
      <c r="H165" s="201"/>
      <c r="I165" s="141"/>
      <c r="J165"/>
      <c r="L165">
        <f t="shared" si="11"/>
        <v>0</v>
      </c>
      <c r="M165">
        <f t="shared" si="12"/>
        <v>0</v>
      </c>
    </row>
    <row r="166" spans="1:13" x14ac:dyDescent="0.25">
      <c r="A166" s="66"/>
      <c r="B166" s="84" t="s">
        <v>154</v>
      </c>
      <c r="C166" s="87"/>
      <c r="D166" s="89">
        <v>220</v>
      </c>
      <c r="E166" s="89">
        <v>245</v>
      </c>
      <c r="F166" s="142"/>
      <c r="G166" s="201" t="s">
        <v>162</v>
      </c>
      <c r="H166" s="201"/>
      <c r="I166" s="141"/>
      <c r="J166"/>
      <c r="L166">
        <f t="shared" si="11"/>
        <v>0</v>
      </c>
      <c r="M166">
        <f t="shared" si="12"/>
        <v>0</v>
      </c>
    </row>
    <row r="167" spans="1:13" x14ac:dyDescent="0.25">
      <c r="A167" s="66"/>
      <c r="B167" s="112" t="s">
        <v>155</v>
      </c>
      <c r="C167" s="92"/>
      <c r="D167" s="94">
        <v>220</v>
      </c>
      <c r="E167" s="2">
        <v>245</v>
      </c>
      <c r="F167" s="141"/>
      <c r="G167" s="198" t="s">
        <v>163</v>
      </c>
      <c r="H167" s="198"/>
      <c r="I167" s="141"/>
      <c r="J167"/>
      <c r="L167">
        <f t="shared" si="11"/>
        <v>0</v>
      </c>
      <c r="M167">
        <f t="shared" si="12"/>
        <v>0</v>
      </c>
    </row>
    <row r="168" spans="1:13" x14ac:dyDescent="0.25">
      <c r="A168" s="66"/>
      <c r="B168" s="96" t="s">
        <v>369</v>
      </c>
      <c r="C168" s="84"/>
      <c r="D168" s="89"/>
      <c r="E168" s="89"/>
      <c r="F168" s="142"/>
      <c r="G168" s="201"/>
      <c r="H168" s="201"/>
      <c r="I168" s="141"/>
      <c r="J168"/>
      <c r="L168">
        <f t="shared" si="11"/>
        <v>0</v>
      </c>
      <c r="M168">
        <f t="shared" si="12"/>
        <v>0</v>
      </c>
    </row>
    <row r="169" spans="1:13" x14ac:dyDescent="0.25">
      <c r="A169" s="66"/>
      <c r="B169" s="112" t="s">
        <v>368</v>
      </c>
      <c r="C169" s="92"/>
      <c r="D169" s="94">
        <v>220</v>
      </c>
      <c r="E169" s="86">
        <v>245</v>
      </c>
      <c r="F169" s="141"/>
      <c r="G169" s="198" t="s">
        <v>163</v>
      </c>
      <c r="H169" s="198"/>
      <c r="I169" s="141"/>
      <c r="J169"/>
      <c r="L169">
        <f t="shared" si="11"/>
        <v>0</v>
      </c>
      <c r="M169">
        <f t="shared" si="12"/>
        <v>0</v>
      </c>
    </row>
    <row r="170" spans="1:13" x14ac:dyDescent="0.25">
      <c r="A170" s="66"/>
      <c r="B170" s="84" t="s">
        <v>432</v>
      </c>
      <c r="C170" s="87"/>
      <c r="D170" s="89">
        <v>220</v>
      </c>
      <c r="E170" s="89">
        <v>245</v>
      </c>
      <c r="F170" s="183"/>
      <c r="G170" s="205" t="s">
        <v>418</v>
      </c>
      <c r="H170" s="205"/>
      <c r="I170" s="184"/>
      <c r="J170"/>
      <c r="L170">
        <f>IF(NOT(ISBLANK(A170)),D170,0)</f>
        <v>0</v>
      </c>
      <c r="M170">
        <f>IF(NOT(ISBLANK(A170)),E170,0)</f>
        <v>0</v>
      </c>
    </row>
    <row r="171" spans="1:13" x14ac:dyDescent="0.25">
      <c r="A171" s="66"/>
      <c r="B171" s="88" t="s">
        <v>156</v>
      </c>
      <c r="C171" s="87"/>
      <c r="D171" s="86">
        <v>220</v>
      </c>
      <c r="E171" s="86">
        <v>245</v>
      </c>
      <c r="F171" s="144"/>
      <c r="G171" s="205" t="s">
        <v>164</v>
      </c>
      <c r="H171" s="205"/>
      <c r="I171" s="141"/>
      <c r="J171"/>
      <c r="L171">
        <f t="shared" si="11"/>
        <v>0</v>
      </c>
      <c r="M171">
        <f t="shared" si="12"/>
        <v>0</v>
      </c>
    </row>
    <row r="172" spans="1:13" x14ac:dyDescent="0.25">
      <c r="A172" s="66"/>
      <c r="B172" s="84" t="s">
        <v>186</v>
      </c>
      <c r="C172" s="87"/>
      <c r="D172" s="86">
        <v>220</v>
      </c>
      <c r="E172" s="86">
        <v>245</v>
      </c>
      <c r="F172" s="142"/>
      <c r="G172" s="201" t="s">
        <v>187</v>
      </c>
      <c r="H172" s="201"/>
      <c r="I172" s="141"/>
      <c r="J172"/>
      <c r="L172">
        <f t="shared" si="11"/>
        <v>0</v>
      </c>
      <c r="M172">
        <f t="shared" si="12"/>
        <v>0</v>
      </c>
    </row>
    <row r="173" spans="1:13" x14ac:dyDescent="0.25">
      <c r="A173" s="66"/>
      <c r="B173" s="87" t="s">
        <v>370</v>
      </c>
      <c r="C173" s="87"/>
      <c r="D173" s="86">
        <v>220</v>
      </c>
      <c r="E173" s="86">
        <v>245</v>
      </c>
      <c r="F173" s="142"/>
      <c r="G173" s="201" t="s">
        <v>165</v>
      </c>
      <c r="H173" s="201"/>
      <c r="I173" s="141"/>
      <c r="J173"/>
      <c r="L173">
        <f t="shared" si="11"/>
        <v>0</v>
      </c>
      <c r="M173">
        <f t="shared" si="12"/>
        <v>0</v>
      </c>
    </row>
    <row r="174" spans="1:13" x14ac:dyDescent="0.25">
      <c r="K174" s="1"/>
    </row>
    <row r="175" spans="1:13" x14ac:dyDescent="0.25">
      <c r="B175" t="s">
        <v>166</v>
      </c>
      <c r="D175" s="157">
        <f>SUM(L7,L21:L173)</f>
        <v>1495</v>
      </c>
      <c r="E175" s="157">
        <f>SUM(M7,M21:M173)</f>
        <v>1495</v>
      </c>
      <c r="K175" s="1"/>
    </row>
    <row r="176" spans="1:13" x14ac:dyDescent="0.25">
      <c r="A176" s="65"/>
      <c r="K176" s="1"/>
    </row>
    <row r="177" spans="1:12" x14ac:dyDescent="0.25">
      <c r="A177" s="66"/>
      <c r="B177" t="s">
        <v>167</v>
      </c>
      <c r="D177" s="158">
        <f>PRODUCT(D175,0.99)</f>
        <v>1480.05</v>
      </c>
      <c r="E177" s="83">
        <f t="shared" ref="E177:E184" si="13">1-(D177/$E$175)</f>
        <v>1.0000000000000009E-2</v>
      </c>
      <c r="F177" s="1" t="s">
        <v>169</v>
      </c>
      <c r="K177" s="1"/>
      <c r="L177">
        <f t="shared" ref="L177:L184" si="14">IF(NOT(ISBLANK(A177)),D177,0)</f>
        <v>0</v>
      </c>
    </row>
    <row r="178" spans="1:12" x14ac:dyDescent="0.25">
      <c r="A178" s="66"/>
      <c r="B178" t="s">
        <v>176</v>
      </c>
      <c r="D178" s="158">
        <f>PRODUCT(D175,0.98)</f>
        <v>1465.1</v>
      </c>
      <c r="E178" s="83">
        <f t="shared" si="13"/>
        <v>2.0000000000000018E-2</v>
      </c>
      <c r="K178" s="1"/>
      <c r="L178">
        <f t="shared" si="14"/>
        <v>0</v>
      </c>
    </row>
    <row r="179" spans="1:12" x14ac:dyDescent="0.25">
      <c r="A179" s="66"/>
      <c r="B179" t="s">
        <v>168</v>
      </c>
      <c r="D179" s="158">
        <f>PRODUCT(D175,0.97)</f>
        <v>1450.1499999999999</v>
      </c>
      <c r="E179" s="83">
        <f t="shared" si="13"/>
        <v>3.0000000000000138E-2</v>
      </c>
      <c r="K179" s="1"/>
      <c r="L179">
        <f t="shared" si="14"/>
        <v>0</v>
      </c>
    </row>
    <row r="180" spans="1:12" x14ac:dyDescent="0.25">
      <c r="A180" s="66"/>
      <c r="B180" t="s">
        <v>177</v>
      </c>
      <c r="D180" s="158">
        <f>PRODUCT(D175,0.96)</f>
        <v>1435.2</v>
      </c>
      <c r="E180" s="83">
        <f t="shared" si="13"/>
        <v>3.9999999999999925E-2</v>
      </c>
      <c r="K180" s="1"/>
      <c r="L180">
        <f t="shared" si="14"/>
        <v>0</v>
      </c>
    </row>
    <row r="181" spans="1:12" x14ac:dyDescent="0.25">
      <c r="A181" s="66"/>
      <c r="B181" t="s">
        <v>173</v>
      </c>
      <c r="D181" s="158">
        <f>PRODUCT(D175,0.95)</f>
        <v>1420.25</v>
      </c>
      <c r="E181" s="83">
        <f t="shared" si="13"/>
        <v>5.0000000000000044E-2</v>
      </c>
      <c r="K181" s="1"/>
      <c r="L181">
        <f t="shared" si="14"/>
        <v>0</v>
      </c>
    </row>
    <row r="182" spans="1:12" x14ac:dyDescent="0.25">
      <c r="A182" s="66"/>
      <c r="B182" t="s">
        <v>178</v>
      </c>
      <c r="D182" s="158">
        <f>PRODUCT(D175,0.94)</f>
        <v>1405.3</v>
      </c>
      <c r="E182" s="83">
        <f t="shared" si="13"/>
        <v>6.0000000000000053E-2</v>
      </c>
      <c r="K182" s="1"/>
      <c r="L182">
        <f t="shared" si="14"/>
        <v>0</v>
      </c>
    </row>
    <row r="183" spans="1:12" x14ac:dyDescent="0.25">
      <c r="A183" s="66"/>
      <c r="B183" t="s">
        <v>179</v>
      </c>
      <c r="D183" s="158">
        <f>PRODUCT(D175,0.93)</f>
        <v>1390.3500000000001</v>
      </c>
      <c r="E183" s="83">
        <f t="shared" si="13"/>
        <v>6.9999999999999951E-2</v>
      </c>
      <c r="K183" s="1"/>
      <c r="L183">
        <f t="shared" si="14"/>
        <v>0</v>
      </c>
    </row>
    <row r="184" spans="1:12" x14ac:dyDescent="0.25">
      <c r="A184" s="66"/>
      <c r="B184" t="s">
        <v>180</v>
      </c>
      <c r="D184" s="158">
        <f>PRODUCT(D175,0.92)</f>
        <v>1375.4</v>
      </c>
      <c r="E184" s="83">
        <f t="shared" si="13"/>
        <v>7.999999999999996E-2</v>
      </c>
      <c r="K184" s="1"/>
      <c r="L184">
        <f t="shared" si="14"/>
        <v>0</v>
      </c>
    </row>
    <row r="186" spans="1:12" x14ac:dyDescent="0.25">
      <c r="A186" s="1" t="s">
        <v>174</v>
      </c>
      <c r="B186" t="s">
        <v>170</v>
      </c>
      <c r="D186" s="64">
        <v>8.6249999999999993E-2</v>
      </c>
      <c r="E186" s="198" t="s">
        <v>171</v>
      </c>
      <c r="F186" s="198"/>
      <c r="G186" s="198"/>
    </row>
    <row r="188" spans="1:12" x14ac:dyDescent="0.25">
      <c r="B188" t="s">
        <v>172</v>
      </c>
      <c r="D188" s="56">
        <f>SUM(L177:L184)*(1+D186)</f>
        <v>0</v>
      </c>
    </row>
  </sheetData>
  <sheetProtection selectLockedCells="1" selectUnlockedCells="1"/>
  <mergeCells count="37">
    <mergeCell ref="G166:H166"/>
    <mergeCell ref="Q10:Q11"/>
    <mergeCell ref="F16:I16"/>
    <mergeCell ref="K34:K35"/>
    <mergeCell ref="J34:J35"/>
    <mergeCell ref="F11:I11"/>
    <mergeCell ref="F12:I12"/>
    <mergeCell ref="F13:I13"/>
    <mergeCell ref="F14:I14"/>
    <mergeCell ref="F15:I15"/>
    <mergeCell ref="N10:N11"/>
    <mergeCell ref="M10:M11"/>
    <mergeCell ref="O10:O11"/>
    <mergeCell ref="P10:P11"/>
    <mergeCell ref="I34:I35"/>
    <mergeCell ref="F29:H32"/>
    <mergeCell ref="G160:H160"/>
    <mergeCell ref="G161:H161"/>
    <mergeCell ref="G162:H162"/>
    <mergeCell ref="G163:H163"/>
    <mergeCell ref="G164:H164"/>
    <mergeCell ref="E186:G186"/>
    <mergeCell ref="G156:H156"/>
    <mergeCell ref="G157:H157"/>
    <mergeCell ref="G173:H173"/>
    <mergeCell ref="F34:F35"/>
    <mergeCell ref="G34:G35"/>
    <mergeCell ref="H34:H35"/>
    <mergeCell ref="G165:H165"/>
    <mergeCell ref="G167:H167"/>
    <mergeCell ref="G168:H168"/>
    <mergeCell ref="G169:H169"/>
    <mergeCell ref="G170:H170"/>
    <mergeCell ref="G158:H158"/>
    <mergeCell ref="G171:H171"/>
    <mergeCell ref="G172:H172"/>
    <mergeCell ref="G159:H159"/>
  </mergeCells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6BDD-7D18-40EA-A198-834B731C70BE}">
  <sheetPr codeName="Sheet2"/>
  <dimension ref="A1:S152"/>
  <sheetViews>
    <sheetView zoomScale="70" zoomScaleNormal="70" workbookViewId="0">
      <selection activeCell="B146" sqref="B146"/>
    </sheetView>
  </sheetViews>
  <sheetFormatPr defaultColWidth="11.5546875" defaultRowHeight="13.2" x14ac:dyDescent="0.25"/>
  <cols>
    <col min="1" max="1" width="10.5546875" style="1" bestFit="1" customWidth="1"/>
    <col min="2" max="2" width="51.44140625" customWidth="1"/>
    <col min="3" max="3" width="8.33203125" bestFit="1" customWidth="1"/>
    <col min="4" max="4" width="12.109375" style="2" bestFit="1" customWidth="1"/>
    <col min="5" max="5" width="11.5546875" style="2"/>
    <col min="6" max="9" width="11.44140625" style="1" customWidth="1"/>
  </cols>
  <sheetData>
    <row r="1" spans="1:19" x14ac:dyDescent="0.25">
      <c r="B1" s="3" t="s">
        <v>0</v>
      </c>
    </row>
    <row r="2" spans="1:19" x14ac:dyDescent="0.25">
      <c r="B2" s="3" t="s">
        <v>351</v>
      </c>
      <c r="C2" s="3"/>
    </row>
    <row r="3" spans="1:19" x14ac:dyDescent="0.25">
      <c r="B3" s="3" t="s">
        <v>2</v>
      </c>
      <c r="C3" s="3"/>
    </row>
    <row r="4" spans="1:19" x14ac:dyDescent="0.25">
      <c r="B4" s="3"/>
      <c r="C4" s="3"/>
    </row>
    <row r="5" spans="1:19" x14ac:dyDescent="0.25">
      <c r="A5"/>
      <c r="B5" s="5"/>
      <c r="C5" s="5"/>
      <c r="D5" s="6" t="s">
        <v>3</v>
      </c>
      <c r="E5" s="6" t="s">
        <v>4</v>
      </c>
    </row>
    <row r="6" spans="1:19" x14ac:dyDescent="0.25">
      <c r="B6" s="102" t="s">
        <v>351</v>
      </c>
      <c r="C6" s="102"/>
      <c r="D6" s="8">
        <v>37539</v>
      </c>
      <c r="E6" s="8">
        <v>39250</v>
      </c>
      <c r="F6" s="132" t="s">
        <v>350</v>
      </c>
    </row>
    <row r="7" spans="1:19" x14ac:dyDescent="0.25">
      <c r="B7" s="10" t="s">
        <v>7</v>
      </c>
      <c r="C7" s="10"/>
      <c r="D7" s="11"/>
      <c r="E7" s="12">
        <v>1495</v>
      </c>
      <c r="F7" s="13"/>
      <c r="J7">
        <v>1495</v>
      </c>
      <c r="K7">
        <v>1495</v>
      </c>
    </row>
    <row r="8" spans="1:19" ht="15" x14ac:dyDescent="0.25">
      <c r="B8" s="14"/>
      <c r="C8" s="14"/>
      <c r="D8" s="15"/>
      <c r="E8" s="15" t="s">
        <v>8</v>
      </c>
      <c r="F8" s="16"/>
    </row>
    <row r="9" spans="1:19" x14ac:dyDescent="0.25">
      <c r="B9" s="17" t="s">
        <v>9</v>
      </c>
      <c r="C9" s="17"/>
    </row>
    <row r="10" spans="1:19" x14ac:dyDescent="0.25">
      <c r="B10" s="18" t="s">
        <v>10</v>
      </c>
      <c r="C10" s="18"/>
      <c r="L10" s="202"/>
      <c r="M10" s="202" t="s">
        <v>281</v>
      </c>
      <c r="N10" s="202" t="s">
        <v>341</v>
      </c>
    </row>
    <row r="11" spans="1:19" x14ac:dyDescent="0.25">
      <c r="B11" s="3" t="s">
        <v>11</v>
      </c>
      <c r="C11" s="19"/>
      <c r="D11" s="6" t="s">
        <v>12</v>
      </c>
      <c r="E11" s="6" t="s">
        <v>4</v>
      </c>
      <c r="F11" s="211" t="s">
        <v>13</v>
      </c>
      <c r="G11" s="211"/>
      <c r="H11" s="211"/>
      <c r="I11" s="20"/>
      <c r="J11" s="3" t="s">
        <v>12</v>
      </c>
      <c r="K11" s="3" t="s">
        <v>4</v>
      </c>
      <c r="L11" s="203"/>
      <c r="M11" s="203"/>
      <c r="N11" s="203"/>
    </row>
    <row r="12" spans="1:19" x14ac:dyDescent="0.25">
      <c r="A12" s="184"/>
      <c r="B12" s="133" t="s">
        <v>317</v>
      </c>
      <c r="C12" s="102"/>
      <c r="D12" s="8">
        <v>0</v>
      </c>
      <c r="E12" s="8">
        <v>0</v>
      </c>
      <c r="F12" s="210" t="s">
        <v>19</v>
      </c>
      <c r="G12" s="210"/>
      <c r="H12" s="210"/>
      <c r="I12" s="210"/>
      <c r="J12" s="187">
        <v>2250</v>
      </c>
      <c r="K12" s="8">
        <v>2500</v>
      </c>
      <c r="L12" s="182" t="s">
        <v>419</v>
      </c>
      <c r="M12" s="184"/>
      <c r="N12" s="134"/>
      <c r="O12" s="134"/>
      <c r="R12" s="134"/>
      <c r="S12" s="134"/>
    </row>
    <row r="13" spans="1:19" x14ac:dyDescent="0.25">
      <c r="B13" s="133" t="s">
        <v>317</v>
      </c>
      <c r="C13" s="102"/>
      <c r="D13" s="8">
        <v>0</v>
      </c>
      <c r="E13" s="8">
        <v>0</v>
      </c>
      <c r="F13" s="210" t="s">
        <v>16</v>
      </c>
      <c r="G13" s="210"/>
      <c r="H13" s="210"/>
      <c r="I13" s="210"/>
      <c r="J13" s="102">
        <v>0</v>
      </c>
      <c r="K13" s="102">
        <v>0</v>
      </c>
      <c r="L13" s="132" t="s">
        <v>349</v>
      </c>
      <c r="M13" s="134" t="s">
        <v>312</v>
      </c>
      <c r="N13" s="134"/>
    </row>
    <row r="14" spans="1:19" x14ac:dyDescent="0.25">
      <c r="B14" t="s">
        <v>311</v>
      </c>
      <c r="D14" s="2">
        <v>-900</v>
      </c>
      <c r="E14" s="2">
        <v>-1000</v>
      </c>
      <c r="F14" s="210" t="s">
        <v>19</v>
      </c>
      <c r="G14" s="210"/>
      <c r="H14" s="210"/>
      <c r="I14" s="210"/>
      <c r="J14">
        <v>2250</v>
      </c>
      <c r="K14">
        <v>2500</v>
      </c>
      <c r="L14" s="1" t="s">
        <v>348</v>
      </c>
      <c r="M14" s="95" t="s">
        <v>306</v>
      </c>
      <c r="N14" s="95" t="s">
        <v>347</v>
      </c>
    </row>
    <row r="15" spans="1:19" x14ac:dyDescent="0.25">
      <c r="B15" s="133" t="s">
        <v>305</v>
      </c>
      <c r="C15" s="102"/>
      <c r="D15" s="8">
        <v>676</v>
      </c>
      <c r="E15" s="8">
        <v>750</v>
      </c>
      <c r="F15" s="210" t="s">
        <v>19</v>
      </c>
      <c r="G15" s="210"/>
      <c r="H15" s="210"/>
      <c r="I15" s="210"/>
      <c r="J15" s="102">
        <v>2250</v>
      </c>
      <c r="K15" s="102">
        <v>2500</v>
      </c>
      <c r="L15" s="132" t="s">
        <v>346</v>
      </c>
      <c r="M15" s="95"/>
      <c r="N15" s="95" t="s">
        <v>345</v>
      </c>
    </row>
    <row r="16" spans="1:19" x14ac:dyDescent="0.25">
      <c r="B16" s="99" t="s">
        <v>299</v>
      </c>
      <c r="C16" s="99"/>
      <c r="D16" s="15">
        <v>3150</v>
      </c>
      <c r="E16" s="15">
        <v>3500</v>
      </c>
      <c r="F16" s="210" t="s">
        <v>24</v>
      </c>
      <c r="G16" s="210"/>
      <c r="H16" s="210"/>
      <c r="I16" s="210"/>
      <c r="J16" s="99">
        <v>2250</v>
      </c>
      <c r="K16" s="99">
        <v>2500</v>
      </c>
      <c r="L16" s="16" t="s">
        <v>344</v>
      </c>
      <c r="M16" s="95" t="s">
        <v>294</v>
      </c>
      <c r="N16" s="95" t="s">
        <v>343</v>
      </c>
    </row>
    <row r="18" spans="1:12" x14ac:dyDescent="0.25">
      <c r="B18" s="91" t="s">
        <v>293</v>
      </c>
      <c r="C18" s="91"/>
    </row>
    <row r="19" spans="1:12" ht="15.6" x14ac:dyDescent="0.3">
      <c r="A19" s="63" t="s">
        <v>175</v>
      </c>
      <c r="B19" s="91" t="s">
        <v>27</v>
      </c>
      <c r="C19" s="91"/>
    </row>
    <row r="20" spans="1:12" x14ac:dyDescent="0.25">
      <c r="A20" s="21"/>
      <c r="B20" t="s">
        <v>28</v>
      </c>
      <c r="C20" s="91" t="s">
        <v>291</v>
      </c>
      <c r="D20" s="6" t="s">
        <v>12</v>
      </c>
      <c r="E20" s="6" t="s">
        <v>4</v>
      </c>
    </row>
    <row r="21" spans="1:12" x14ac:dyDescent="0.25">
      <c r="A21" s="66"/>
      <c r="B21" s="5" t="s">
        <v>410</v>
      </c>
      <c r="C21" s="91">
        <v>-24</v>
      </c>
      <c r="D21" s="2">
        <f>$D$6+D12+J12</f>
        <v>39789</v>
      </c>
      <c r="E21" s="2">
        <f>$E$6+E12+K12</f>
        <v>41750</v>
      </c>
      <c r="F21" s="131"/>
      <c r="G21" s="131"/>
      <c r="H21" s="131"/>
      <c r="I21" s="131"/>
      <c r="J21">
        <f>IF(NOT(ISBLANK(A21)),D21,0)</f>
        <v>0</v>
      </c>
      <c r="K21">
        <f>IF(NOT(ISBLANK(A21)),E21,0)</f>
        <v>0</v>
      </c>
      <c r="L21" s="131"/>
    </row>
    <row r="22" spans="1:12" x14ac:dyDescent="0.25">
      <c r="A22" s="66"/>
      <c r="B22" s="5" t="s">
        <v>145</v>
      </c>
      <c r="C22" s="91">
        <v>-23</v>
      </c>
      <c r="D22" s="2">
        <f>$D$6+D13+J13</f>
        <v>37539</v>
      </c>
      <c r="E22" s="2">
        <f>$E$6+E13+K13</f>
        <v>39250</v>
      </c>
      <c r="F22" s="131"/>
      <c r="G22" s="131"/>
      <c r="H22" s="131"/>
      <c r="I22" s="131"/>
      <c r="J22">
        <f>IF(NOT(ISBLANK(A22)),D22,0)</f>
        <v>0</v>
      </c>
      <c r="K22">
        <f>IF(NOT(ISBLANK(A22)),E22,0)</f>
        <v>0</v>
      </c>
    </row>
    <row r="23" spans="1:12" x14ac:dyDescent="0.25">
      <c r="A23" s="66"/>
      <c r="B23" s="5" t="s">
        <v>143</v>
      </c>
      <c r="C23" s="91">
        <v>-22</v>
      </c>
      <c r="D23" s="2">
        <f>$D$6+D14+J14</f>
        <v>38889</v>
      </c>
      <c r="E23" s="2">
        <f>$E$6+E14+K14</f>
        <v>40750</v>
      </c>
      <c r="F23" s="131"/>
      <c r="G23" s="131"/>
      <c r="H23" s="131"/>
      <c r="I23" s="131"/>
      <c r="J23">
        <f t="shared" ref="J23:J30" si="0">IF(NOT(ISBLANK(A23)),D23,0)</f>
        <v>0</v>
      </c>
      <c r="K23">
        <f t="shared" ref="K23:K30" si="1">IF(NOT(ISBLANK(A23)),E23,0)</f>
        <v>0</v>
      </c>
    </row>
    <row r="24" spans="1:12" x14ac:dyDescent="0.25">
      <c r="A24" s="66"/>
      <c r="B24" s="5" t="s">
        <v>144</v>
      </c>
      <c r="C24" s="91">
        <v>-25</v>
      </c>
      <c r="D24" s="2">
        <f>$D$6+D15+J15</f>
        <v>40465</v>
      </c>
      <c r="E24" s="2">
        <f>$E$6+E15+K15</f>
        <v>42500</v>
      </c>
      <c r="F24" s="131"/>
      <c r="G24" s="131"/>
      <c r="H24" s="131"/>
      <c r="I24" s="131"/>
      <c r="J24">
        <f t="shared" si="0"/>
        <v>0</v>
      </c>
      <c r="K24">
        <f t="shared" si="1"/>
        <v>0</v>
      </c>
    </row>
    <row r="25" spans="1:12" x14ac:dyDescent="0.25">
      <c r="A25" s="66"/>
      <c r="B25" s="108" t="s">
        <v>146</v>
      </c>
      <c r="C25" s="100">
        <v>-26</v>
      </c>
      <c r="D25" s="2">
        <f>$D$6+D16+J16</f>
        <v>42939</v>
      </c>
      <c r="E25" s="2">
        <f>$E$6+E16+K16</f>
        <v>45250</v>
      </c>
      <c r="F25" s="131"/>
      <c r="G25" s="131"/>
      <c r="H25" s="131"/>
      <c r="I25" s="131"/>
      <c r="J25">
        <f t="shared" si="0"/>
        <v>0</v>
      </c>
      <c r="K25">
        <f t="shared" si="1"/>
        <v>0</v>
      </c>
    </row>
    <row r="26" spans="1:12" x14ac:dyDescent="0.25">
      <c r="B26" s="91" t="s">
        <v>29</v>
      </c>
      <c r="C26" s="91"/>
    </row>
    <row r="27" spans="1:12" x14ac:dyDescent="0.25">
      <c r="B27" s="91"/>
      <c r="C27" s="91"/>
    </row>
    <row r="28" spans="1:12" x14ac:dyDescent="0.25">
      <c r="B28" s="124" t="s">
        <v>292</v>
      </c>
      <c r="C28" s="96" t="s">
        <v>291</v>
      </c>
      <c r="D28" s="6" t="s">
        <v>12</v>
      </c>
      <c r="E28" s="6" t="s">
        <v>4</v>
      </c>
    </row>
    <row r="29" spans="1:12" x14ac:dyDescent="0.25">
      <c r="A29" s="66"/>
      <c r="B29" s="128" t="s">
        <v>281</v>
      </c>
      <c r="C29" s="130" t="s">
        <v>286</v>
      </c>
      <c r="D29" s="86">
        <v>3236</v>
      </c>
      <c r="E29" s="86">
        <v>3595</v>
      </c>
      <c r="F29" s="212" t="s">
        <v>289</v>
      </c>
      <c r="G29" s="212"/>
      <c r="H29" s="212"/>
      <c r="I29" s="126"/>
      <c r="J29">
        <f t="shared" si="0"/>
        <v>0</v>
      </c>
      <c r="K29">
        <f t="shared" si="1"/>
        <v>0</v>
      </c>
    </row>
    <row r="30" spans="1:12" x14ac:dyDescent="0.25">
      <c r="A30" s="66"/>
      <c r="B30" s="128" t="s">
        <v>341</v>
      </c>
      <c r="C30" s="127" t="s">
        <v>342</v>
      </c>
      <c r="D30" s="89">
        <v>8464</v>
      </c>
      <c r="E30" s="89">
        <v>9405</v>
      </c>
      <c r="F30" s="212"/>
      <c r="G30" s="212"/>
      <c r="H30" s="212"/>
      <c r="I30" s="126"/>
      <c r="J30">
        <f t="shared" si="0"/>
        <v>0</v>
      </c>
      <c r="K30">
        <f t="shared" si="1"/>
        <v>0</v>
      </c>
    </row>
    <row r="31" spans="1:12" x14ac:dyDescent="0.25">
      <c r="B31" s="5"/>
      <c r="C31" s="125"/>
      <c r="F31" s="126"/>
      <c r="G31" s="126"/>
      <c r="H31" s="126"/>
      <c r="I31" s="126"/>
    </row>
    <row r="32" spans="1:12" x14ac:dyDescent="0.25">
      <c r="B32" s="5"/>
      <c r="C32" s="125"/>
      <c r="F32" s="202"/>
      <c r="G32" s="202" t="s">
        <v>281</v>
      </c>
      <c r="H32" s="202" t="s">
        <v>341</v>
      </c>
      <c r="I32" s="135"/>
    </row>
    <row r="33" spans="1:11" x14ac:dyDescent="0.25">
      <c r="B33" s="3" t="s">
        <v>280</v>
      </c>
      <c r="F33" s="203"/>
      <c r="G33" s="203"/>
      <c r="H33" s="203"/>
      <c r="I33" s="135"/>
    </row>
    <row r="34" spans="1:11" x14ac:dyDescent="0.25">
      <c r="B34" s="124" t="s">
        <v>30</v>
      </c>
      <c r="C34" s="124"/>
      <c r="D34" s="123" t="s">
        <v>12</v>
      </c>
      <c r="E34" s="123" t="s">
        <v>4</v>
      </c>
      <c r="F34" s="122" t="s">
        <v>340</v>
      </c>
      <c r="G34" s="122" t="s">
        <v>275</v>
      </c>
      <c r="H34" s="122" t="s">
        <v>339</v>
      </c>
      <c r="I34" s="97"/>
    </row>
    <row r="35" spans="1:11" x14ac:dyDescent="0.25">
      <c r="B35" s="3"/>
      <c r="C35" s="3"/>
      <c r="D35" s="140"/>
      <c r="E35" s="140"/>
      <c r="F35" s="139"/>
      <c r="G35" s="139"/>
      <c r="H35" s="139"/>
      <c r="I35" s="20"/>
    </row>
    <row r="36" spans="1:11" x14ac:dyDescent="0.25">
      <c r="A36" s="66"/>
      <c r="B36" s="112" t="s">
        <v>338</v>
      </c>
      <c r="C36" s="105"/>
      <c r="D36" s="94">
        <v>896</v>
      </c>
      <c r="E36" s="2">
        <v>995</v>
      </c>
      <c r="F36" s="93" t="s">
        <v>337</v>
      </c>
      <c r="G36" s="93"/>
      <c r="J36">
        <f>IF(NOT(ISBLANK(A36)),D36,0)</f>
        <v>0</v>
      </c>
      <c r="K36">
        <f>IF(NOT(ISBLANK(A36)),E36,0)</f>
        <v>0</v>
      </c>
    </row>
    <row r="37" spans="1:11" x14ac:dyDescent="0.25">
      <c r="A37" s="66"/>
      <c r="B37" s="100" t="s">
        <v>336</v>
      </c>
      <c r="C37" s="103"/>
      <c r="E37" s="89"/>
      <c r="F37" s="85"/>
      <c r="G37" s="85"/>
      <c r="H37" s="85"/>
      <c r="J37">
        <f t="shared" ref="J37:J82" si="2">IF(NOT(ISBLANK(A37)),D37,0)</f>
        <v>0</v>
      </c>
      <c r="K37">
        <f t="shared" ref="K37:K82" si="3">IF(NOT(ISBLANK(A37)),E37,0)</f>
        <v>0</v>
      </c>
    </row>
    <row r="38" spans="1:11" x14ac:dyDescent="0.25">
      <c r="A38" s="66"/>
      <c r="B38" s="11" t="s">
        <v>271</v>
      </c>
      <c r="C38" s="10"/>
      <c r="D38" s="12">
        <v>626</v>
      </c>
      <c r="E38" s="12">
        <v>695</v>
      </c>
      <c r="F38" s="13" t="s">
        <v>270</v>
      </c>
      <c r="G38" s="13" t="s">
        <v>270</v>
      </c>
      <c r="H38" s="13" t="s">
        <v>270</v>
      </c>
      <c r="J38">
        <f t="shared" si="2"/>
        <v>0</v>
      </c>
      <c r="K38">
        <f t="shared" si="3"/>
        <v>0</v>
      </c>
    </row>
    <row r="39" spans="1:11" x14ac:dyDescent="0.25">
      <c r="A39" s="66"/>
      <c r="B39" s="100" t="s">
        <v>269</v>
      </c>
      <c r="C39" s="99"/>
      <c r="D39" s="15"/>
      <c r="E39" s="15"/>
      <c r="F39" s="85"/>
      <c r="G39" s="85"/>
      <c r="H39" s="85"/>
      <c r="J39">
        <f t="shared" si="2"/>
        <v>0</v>
      </c>
      <c r="K39">
        <f t="shared" si="3"/>
        <v>0</v>
      </c>
    </row>
    <row r="40" spans="1:11" x14ac:dyDescent="0.25">
      <c r="A40" s="66"/>
      <c r="B40" t="s">
        <v>37</v>
      </c>
      <c r="C40" s="5"/>
      <c r="D40" s="2">
        <v>1796</v>
      </c>
      <c r="E40" s="2">
        <v>1995</v>
      </c>
      <c r="F40" s="95" t="s">
        <v>38</v>
      </c>
      <c r="G40" s="95" t="s">
        <v>38</v>
      </c>
      <c r="H40" s="95" t="s">
        <v>215</v>
      </c>
      <c r="J40">
        <f t="shared" si="2"/>
        <v>0</v>
      </c>
      <c r="K40">
        <f t="shared" si="3"/>
        <v>0</v>
      </c>
    </row>
    <row r="41" spans="1:11" x14ac:dyDescent="0.25">
      <c r="A41" s="66"/>
      <c r="B41" s="11" t="s">
        <v>39</v>
      </c>
      <c r="C41" s="10"/>
      <c r="D41" s="107">
        <v>716</v>
      </c>
      <c r="E41" s="107">
        <v>795</v>
      </c>
      <c r="F41" s="85" t="s">
        <v>40</v>
      </c>
      <c r="G41" s="85" t="s">
        <v>40</v>
      </c>
      <c r="H41" s="85" t="s">
        <v>40</v>
      </c>
      <c r="J41">
        <f t="shared" si="2"/>
        <v>0</v>
      </c>
      <c r="K41">
        <f t="shared" si="3"/>
        <v>0</v>
      </c>
    </row>
    <row r="42" spans="1:11" x14ac:dyDescent="0.25">
      <c r="A42" s="66"/>
      <c r="B42" s="11" t="s">
        <v>43</v>
      </c>
      <c r="C42" s="10"/>
      <c r="D42" s="94">
        <v>1166</v>
      </c>
      <c r="E42" s="94">
        <v>1295</v>
      </c>
      <c r="F42" s="93" t="s">
        <v>45</v>
      </c>
      <c r="G42" s="93" t="s">
        <v>45</v>
      </c>
      <c r="H42" s="93" t="s">
        <v>215</v>
      </c>
      <c r="J42">
        <f t="shared" si="2"/>
        <v>0</v>
      </c>
      <c r="K42">
        <f t="shared" si="3"/>
        <v>0</v>
      </c>
    </row>
    <row r="43" spans="1:11" x14ac:dyDescent="0.25">
      <c r="A43" s="66"/>
      <c r="B43" s="100" t="s">
        <v>44</v>
      </c>
      <c r="C43" s="99"/>
      <c r="D43" s="2" t="s">
        <v>65</v>
      </c>
      <c r="E43" s="2" t="s">
        <v>65</v>
      </c>
      <c r="F43" s="85" t="s">
        <v>45</v>
      </c>
      <c r="G43" s="85" t="s">
        <v>45</v>
      </c>
      <c r="H43" s="85" t="s">
        <v>215</v>
      </c>
      <c r="J43">
        <f t="shared" si="2"/>
        <v>0</v>
      </c>
      <c r="K43">
        <f t="shared" si="3"/>
        <v>0</v>
      </c>
    </row>
    <row r="44" spans="1:11" x14ac:dyDescent="0.25">
      <c r="A44" s="66"/>
      <c r="B44" s="11" t="s">
        <v>263</v>
      </c>
      <c r="C44" s="10"/>
      <c r="D44" s="12">
        <v>536</v>
      </c>
      <c r="E44" s="12">
        <v>595</v>
      </c>
      <c r="F44" s="93" t="s">
        <v>262</v>
      </c>
      <c r="G44" s="93" t="s">
        <v>262</v>
      </c>
      <c r="H44" s="93" t="s">
        <v>262</v>
      </c>
      <c r="J44">
        <f t="shared" si="2"/>
        <v>0</v>
      </c>
      <c r="K44">
        <f t="shared" si="3"/>
        <v>0</v>
      </c>
    </row>
    <row r="45" spans="1:11" x14ac:dyDescent="0.25">
      <c r="A45" s="66"/>
      <c r="B45" s="100"/>
      <c r="C45" s="116" t="s">
        <v>335</v>
      </c>
      <c r="D45" s="15" t="s">
        <v>65</v>
      </c>
      <c r="E45" s="15" t="s">
        <v>65</v>
      </c>
      <c r="F45" s="85" t="s">
        <v>262</v>
      </c>
      <c r="G45" s="85" t="s">
        <v>262</v>
      </c>
      <c r="H45" s="85" t="s">
        <v>262</v>
      </c>
      <c r="J45">
        <f t="shared" si="2"/>
        <v>0</v>
      </c>
      <c r="K45">
        <f t="shared" si="3"/>
        <v>0</v>
      </c>
    </row>
    <row r="46" spans="1:11" x14ac:dyDescent="0.25">
      <c r="A46" s="66"/>
      <c r="B46" s="11" t="s">
        <v>46</v>
      </c>
      <c r="C46" s="10"/>
      <c r="D46" s="12">
        <v>1346</v>
      </c>
      <c r="E46" s="12">
        <v>1495</v>
      </c>
      <c r="F46" s="93" t="s">
        <v>48</v>
      </c>
      <c r="G46" s="93"/>
      <c r="J46">
        <f t="shared" si="2"/>
        <v>0</v>
      </c>
      <c r="K46">
        <f t="shared" si="3"/>
        <v>0</v>
      </c>
    </row>
    <row r="47" spans="1:11" x14ac:dyDescent="0.25">
      <c r="A47" s="66"/>
      <c r="B47" s="100" t="s">
        <v>47</v>
      </c>
      <c r="C47" s="99"/>
      <c r="D47" s="15"/>
      <c r="E47" s="15"/>
      <c r="F47" s="85"/>
      <c r="G47" s="85"/>
      <c r="H47" s="85"/>
      <c r="J47">
        <f t="shared" si="2"/>
        <v>0</v>
      </c>
      <c r="K47">
        <f t="shared" si="3"/>
        <v>0</v>
      </c>
    </row>
    <row r="48" spans="1:11" x14ac:dyDescent="0.25">
      <c r="A48" s="66"/>
      <c r="B48" s="11" t="s">
        <v>49</v>
      </c>
      <c r="C48" s="10"/>
      <c r="D48" s="12">
        <v>2246</v>
      </c>
      <c r="E48" s="12">
        <v>2495</v>
      </c>
      <c r="F48" s="93" t="s">
        <v>51</v>
      </c>
      <c r="G48" s="93" t="s">
        <v>215</v>
      </c>
      <c r="H48" s="1" t="s">
        <v>215</v>
      </c>
      <c r="J48">
        <f t="shared" si="2"/>
        <v>0</v>
      </c>
      <c r="K48">
        <f t="shared" si="3"/>
        <v>0</v>
      </c>
    </row>
    <row r="49" spans="1:11" x14ac:dyDescent="0.25">
      <c r="A49" s="66"/>
      <c r="B49" s="100" t="s">
        <v>50</v>
      </c>
      <c r="C49" s="116" t="s">
        <v>334</v>
      </c>
      <c r="D49" s="89">
        <v>1260</v>
      </c>
      <c r="E49" s="89">
        <v>1400</v>
      </c>
      <c r="F49" s="85" t="s">
        <v>51</v>
      </c>
      <c r="G49" s="85" t="s">
        <v>215</v>
      </c>
      <c r="H49" s="85" t="s">
        <v>215</v>
      </c>
      <c r="J49">
        <f t="shared" si="2"/>
        <v>0</v>
      </c>
      <c r="K49">
        <f t="shared" si="3"/>
        <v>0</v>
      </c>
    </row>
    <row r="50" spans="1:11" x14ac:dyDescent="0.25">
      <c r="A50" s="66"/>
      <c r="B50" s="109" t="s">
        <v>57</v>
      </c>
      <c r="C50" s="10"/>
      <c r="D50" s="12">
        <v>896</v>
      </c>
      <c r="E50" s="12">
        <v>995</v>
      </c>
      <c r="F50" s="1" t="s">
        <v>58</v>
      </c>
      <c r="G50" s="1" t="s">
        <v>58</v>
      </c>
      <c r="H50" s="93" t="s">
        <v>58</v>
      </c>
      <c r="J50">
        <f t="shared" si="2"/>
        <v>0</v>
      </c>
      <c r="K50">
        <f t="shared" si="3"/>
        <v>0</v>
      </c>
    </row>
    <row r="51" spans="1:11" x14ac:dyDescent="0.25">
      <c r="A51" s="66"/>
      <c r="B51" s="104"/>
      <c r="C51" s="116" t="s">
        <v>258</v>
      </c>
      <c r="D51" s="89">
        <v>626</v>
      </c>
      <c r="E51" s="89">
        <v>695</v>
      </c>
      <c r="F51" s="1" t="s">
        <v>58</v>
      </c>
      <c r="G51" s="1" t="s">
        <v>58</v>
      </c>
      <c r="H51" s="85" t="s">
        <v>58</v>
      </c>
      <c r="J51">
        <f t="shared" si="2"/>
        <v>0</v>
      </c>
      <c r="K51">
        <f t="shared" si="3"/>
        <v>0</v>
      </c>
    </row>
    <row r="52" spans="1:11" x14ac:dyDescent="0.25">
      <c r="A52" s="66"/>
      <c r="B52" s="25" t="s">
        <v>352</v>
      </c>
      <c r="C52" s="34"/>
      <c r="D52" s="26">
        <v>3596</v>
      </c>
      <c r="E52" s="26">
        <v>3995</v>
      </c>
      <c r="F52" s="75" t="s">
        <v>355</v>
      </c>
      <c r="G52" s="75" t="s">
        <v>355</v>
      </c>
      <c r="H52" s="28"/>
      <c r="I52" s="28"/>
      <c r="J52">
        <f t="shared" si="2"/>
        <v>0</v>
      </c>
      <c r="K52">
        <f t="shared" si="3"/>
        <v>0</v>
      </c>
    </row>
    <row r="53" spans="1:11" x14ac:dyDescent="0.25">
      <c r="A53" s="66"/>
      <c r="B53" s="33" t="s">
        <v>353</v>
      </c>
      <c r="C53" s="25"/>
      <c r="D53" s="26"/>
      <c r="E53" s="26"/>
      <c r="F53" s="27"/>
      <c r="G53" s="28"/>
      <c r="H53" s="28"/>
      <c r="I53" s="28"/>
      <c r="J53">
        <f t="shared" si="2"/>
        <v>0</v>
      </c>
      <c r="K53">
        <f t="shared" si="3"/>
        <v>0</v>
      </c>
    </row>
    <row r="54" spans="1:11" x14ac:dyDescent="0.25">
      <c r="A54" s="66"/>
      <c r="B54" s="72" t="s">
        <v>364</v>
      </c>
      <c r="C54" s="55"/>
      <c r="D54" s="52"/>
      <c r="E54" s="52"/>
      <c r="F54" s="53"/>
      <c r="G54" s="28"/>
      <c r="H54" s="48"/>
      <c r="I54" s="28"/>
      <c r="J54">
        <f t="shared" si="2"/>
        <v>0</v>
      </c>
      <c r="K54">
        <f t="shared" si="3"/>
        <v>0</v>
      </c>
    </row>
    <row r="55" spans="1:11" x14ac:dyDescent="0.25">
      <c r="A55" s="66"/>
      <c r="B55" s="25" t="s">
        <v>356</v>
      </c>
      <c r="C55" s="34"/>
      <c r="D55" s="26">
        <v>3956</v>
      </c>
      <c r="E55" s="26">
        <v>4395</v>
      </c>
      <c r="F55" s="27" t="s">
        <v>358</v>
      </c>
      <c r="G55" s="75" t="s">
        <v>358</v>
      </c>
      <c r="H55" s="28"/>
      <c r="I55" s="28"/>
      <c r="J55">
        <f t="shared" si="2"/>
        <v>0</v>
      </c>
      <c r="K55">
        <f t="shared" si="3"/>
        <v>0</v>
      </c>
    </row>
    <row r="56" spans="1:11" x14ac:dyDescent="0.25">
      <c r="A56" s="66"/>
      <c r="B56" s="33" t="s">
        <v>365</v>
      </c>
      <c r="C56" s="25"/>
      <c r="D56" s="26"/>
      <c r="E56" s="26"/>
      <c r="F56" s="27"/>
      <c r="G56" s="28"/>
      <c r="H56" s="28"/>
      <c r="I56" s="28"/>
      <c r="J56">
        <f t="shared" si="2"/>
        <v>0</v>
      </c>
      <c r="K56">
        <f t="shared" si="3"/>
        <v>0</v>
      </c>
    </row>
    <row r="57" spans="1:11" x14ac:dyDescent="0.25">
      <c r="A57" s="66"/>
      <c r="B57" s="72" t="s">
        <v>353</v>
      </c>
      <c r="C57" s="55"/>
      <c r="D57" s="52"/>
      <c r="E57" s="52"/>
      <c r="F57" s="53"/>
      <c r="G57" s="28"/>
      <c r="H57" s="48"/>
      <c r="I57" s="28"/>
      <c r="J57">
        <f t="shared" si="2"/>
        <v>0</v>
      </c>
      <c r="K57">
        <f t="shared" si="3"/>
        <v>0</v>
      </c>
    </row>
    <row r="58" spans="1:11" x14ac:dyDescent="0.25">
      <c r="A58" s="66"/>
      <c r="B58" t="s">
        <v>59</v>
      </c>
      <c r="C58" s="5"/>
      <c r="D58" s="2">
        <v>2246</v>
      </c>
      <c r="E58" s="2">
        <v>2495</v>
      </c>
      <c r="F58" s="93" t="s">
        <v>60</v>
      </c>
      <c r="G58" s="93"/>
      <c r="J58">
        <f t="shared" si="2"/>
        <v>0</v>
      </c>
      <c r="K58">
        <f t="shared" si="3"/>
        <v>0</v>
      </c>
    </row>
    <row r="59" spans="1:11" x14ac:dyDescent="0.25">
      <c r="A59" s="66"/>
      <c r="B59" s="100"/>
      <c r="C59" s="116"/>
      <c r="D59" s="2">
        <v>1170</v>
      </c>
      <c r="E59" s="2">
        <v>1300</v>
      </c>
      <c r="F59" s="85"/>
      <c r="G59" s="85" t="s">
        <v>60</v>
      </c>
      <c r="H59" s="85" t="s">
        <v>60</v>
      </c>
      <c r="J59">
        <f t="shared" si="2"/>
        <v>0</v>
      </c>
      <c r="K59">
        <f t="shared" si="3"/>
        <v>0</v>
      </c>
    </row>
    <row r="60" spans="1:11" x14ac:dyDescent="0.25">
      <c r="A60" s="66"/>
      <c r="B60" s="117" t="s">
        <v>61</v>
      </c>
      <c r="C60" s="113"/>
      <c r="D60" s="107">
        <v>86</v>
      </c>
      <c r="E60" s="107">
        <v>95</v>
      </c>
      <c r="F60" s="85" t="s">
        <v>62</v>
      </c>
      <c r="G60" s="85" t="s">
        <v>62</v>
      </c>
      <c r="H60" s="85" t="s">
        <v>62</v>
      </c>
      <c r="J60">
        <f t="shared" si="2"/>
        <v>0</v>
      </c>
      <c r="K60">
        <f t="shared" si="3"/>
        <v>0</v>
      </c>
    </row>
    <row r="61" spans="1:11" x14ac:dyDescent="0.25">
      <c r="A61" s="66"/>
      <c r="B61" t="s">
        <v>63</v>
      </c>
      <c r="C61" s="5"/>
      <c r="D61" s="12" t="s">
        <v>65</v>
      </c>
      <c r="E61" s="12" t="s">
        <v>65</v>
      </c>
      <c r="F61" s="1" t="s">
        <v>66</v>
      </c>
      <c r="G61" s="1" t="s">
        <v>66</v>
      </c>
      <c r="H61" s="1" t="s">
        <v>66</v>
      </c>
      <c r="J61">
        <f t="shared" si="2"/>
        <v>0</v>
      </c>
      <c r="K61">
        <f t="shared" si="3"/>
        <v>0</v>
      </c>
    </row>
    <row r="62" spans="1:11" x14ac:dyDescent="0.25">
      <c r="A62" s="66"/>
      <c r="B62" s="90" t="s">
        <v>64</v>
      </c>
      <c r="C62" s="84"/>
      <c r="D62" s="89"/>
      <c r="E62" s="89"/>
      <c r="F62" s="85"/>
      <c r="G62" s="85"/>
      <c r="H62" s="85"/>
      <c r="J62">
        <f t="shared" si="2"/>
        <v>0</v>
      </c>
      <c r="K62">
        <f t="shared" si="3"/>
        <v>0</v>
      </c>
    </row>
    <row r="63" spans="1:11" x14ac:dyDescent="0.25">
      <c r="A63" s="66"/>
      <c r="B63" t="s">
        <v>68</v>
      </c>
      <c r="C63" s="5"/>
      <c r="D63" s="2">
        <v>536</v>
      </c>
      <c r="E63" s="2">
        <v>595</v>
      </c>
      <c r="F63" s="1" t="s">
        <v>70</v>
      </c>
      <c r="G63" s="1" t="s">
        <v>70</v>
      </c>
      <c r="H63" s="1" t="s">
        <v>70</v>
      </c>
      <c r="J63">
        <f t="shared" si="2"/>
        <v>0</v>
      </c>
      <c r="K63">
        <f t="shared" si="3"/>
        <v>0</v>
      </c>
    </row>
    <row r="64" spans="1:11" x14ac:dyDescent="0.25">
      <c r="A64" s="66"/>
      <c r="B64" s="90" t="s">
        <v>69</v>
      </c>
      <c r="C64" s="84"/>
      <c r="D64" s="89"/>
      <c r="E64" s="89"/>
      <c r="F64" s="85"/>
      <c r="G64" s="85"/>
      <c r="H64" s="85"/>
      <c r="J64">
        <f t="shared" si="2"/>
        <v>0</v>
      </c>
      <c r="K64">
        <f t="shared" si="3"/>
        <v>0</v>
      </c>
    </row>
    <row r="65" spans="1:11" x14ac:dyDescent="0.25">
      <c r="A65" s="66"/>
      <c r="B65" t="s">
        <v>71</v>
      </c>
      <c r="C65" s="5"/>
      <c r="D65" s="2">
        <v>176</v>
      </c>
      <c r="E65" s="2">
        <v>195</v>
      </c>
      <c r="F65" s="85" t="s">
        <v>72</v>
      </c>
      <c r="G65" s="85" t="s">
        <v>72</v>
      </c>
      <c r="H65" s="85" t="s">
        <v>72</v>
      </c>
      <c r="J65">
        <f t="shared" si="2"/>
        <v>0</v>
      </c>
      <c r="K65">
        <f t="shared" si="3"/>
        <v>0</v>
      </c>
    </row>
    <row r="66" spans="1:11" x14ac:dyDescent="0.25">
      <c r="A66" s="66"/>
      <c r="B66" s="102" t="s">
        <v>73</v>
      </c>
      <c r="C66" s="101"/>
      <c r="D66" s="8">
        <v>1229</v>
      </c>
      <c r="E66" s="8">
        <v>1365</v>
      </c>
      <c r="F66" s="85" t="s">
        <v>74</v>
      </c>
      <c r="G66" s="85" t="s">
        <v>74</v>
      </c>
      <c r="H66" s="85" t="s">
        <v>215</v>
      </c>
      <c r="J66">
        <f t="shared" si="2"/>
        <v>0</v>
      </c>
      <c r="K66">
        <f t="shared" si="3"/>
        <v>0</v>
      </c>
    </row>
    <row r="67" spans="1:11" x14ac:dyDescent="0.25">
      <c r="A67" s="66"/>
      <c r="B67" s="102" t="s">
        <v>80</v>
      </c>
      <c r="C67" s="101"/>
      <c r="D67" s="15" t="s">
        <v>65</v>
      </c>
      <c r="E67" s="15" t="s">
        <v>65</v>
      </c>
      <c r="F67" s="85" t="s">
        <v>81</v>
      </c>
      <c r="G67" s="85" t="s">
        <v>81</v>
      </c>
      <c r="H67" s="85" t="s">
        <v>81</v>
      </c>
      <c r="J67">
        <f t="shared" si="2"/>
        <v>0</v>
      </c>
      <c r="K67">
        <f t="shared" si="3"/>
        <v>0</v>
      </c>
    </row>
    <row r="68" spans="1:11" x14ac:dyDescent="0.25">
      <c r="A68" s="66"/>
      <c r="B68" t="s">
        <v>82</v>
      </c>
      <c r="C68" s="5"/>
      <c r="D68" s="2">
        <v>536</v>
      </c>
      <c r="E68" s="2">
        <v>595</v>
      </c>
      <c r="F68" s="85" t="s">
        <v>83</v>
      </c>
      <c r="G68" s="85"/>
      <c r="H68" s="85"/>
      <c r="J68">
        <f t="shared" si="2"/>
        <v>0</v>
      </c>
      <c r="K68">
        <f t="shared" si="3"/>
        <v>0</v>
      </c>
    </row>
    <row r="69" spans="1:11" x14ac:dyDescent="0.25">
      <c r="A69" s="66"/>
      <c r="B69" s="102" t="s">
        <v>84</v>
      </c>
      <c r="C69" s="101"/>
      <c r="D69" s="8" t="s">
        <v>15</v>
      </c>
      <c r="E69" s="8" t="s">
        <v>15</v>
      </c>
      <c r="F69" s="85" t="s">
        <v>85</v>
      </c>
      <c r="G69" s="85"/>
      <c r="H69" s="85" t="s">
        <v>86</v>
      </c>
      <c r="J69">
        <f t="shared" si="2"/>
        <v>0</v>
      </c>
      <c r="K69">
        <f t="shared" si="3"/>
        <v>0</v>
      </c>
    </row>
    <row r="70" spans="1:11" x14ac:dyDescent="0.25">
      <c r="A70" s="66"/>
      <c r="B70" s="114" t="s">
        <v>84</v>
      </c>
      <c r="C70" s="113"/>
      <c r="D70" s="107">
        <v>716</v>
      </c>
      <c r="E70" s="107">
        <v>795</v>
      </c>
      <c r="F70" s="85" t="s">
        <v>86</v>
      </c>
      <c r="G70" s="85"/>
      <c r="H70" s="85"/>
      <c r="J70">
        <f t="shared" si="2"/>
        <v>0</v>
      </c>
      <c r="K70">
        <f t="shared" si="3"/>
        <v>0</v>
      </c>
    </row>
    <row r="71" spans="1:11" x14ac:dyDescent="0.25">
      <c r="A71" s="66"/>
      <c r="B71" t="s">
        <v>87</v>
      </c>
      <c r="C71" s="5"/>
      <c r="D71" s="2">
        <v>580</v>
      </c>
      <c r="E71" s="2">
        <v>645</v>
      </c>
      <c r="F71" s="1" t="s">
        <v>89</v>
      </c>
      <c r="G71" s="1" t="s">
        <v>89</v>
      </c>
      <c r="H71" s="1" t="s">
        <v>215</v>
      </c>
      <c r="J71">
        <f t="shared" si="2"/>
        <v>0</v>
      </c>
      <c r="K71">
        <f t="shared" si="3"/>
        <v>0</v>
      </c>
    </row>
    <row r="72" spans="1:11" x14ac:dyDescent="0.25">
      <c r="A72" s="66"/>
      <c r="B72" s="90" t="s">
        <v>88</v>
      </c>
      <c r="C72" s="103"/>
      <c r="D72" s="89"/>
      <c r="E72" s="89"/>
      <c r="F72" s="85"/>
      <c r="G72" s="85"/>
      <c r="H72" s="85"/>
      <c r="J72">
        <f t="shared" si="2"/>
        <v>0</v>
      </c>
      <c r="K72">
        <f t="shared" si="3"/>
        <v>0</v>
      </c>
    </row>
    <row r="73" spans="1:11" x14ac:dyDescent="0.25">
      <c r="A73" s="66"/>
      <c r="B73" t="s">
        <v>333</v>
      </c>
      <c r="C73" s="5"/>
      <c r="D73" s="94">
        <v>446</v>
      </c>
      <c r="E73" s="94">
        <v>495</v>
      </c>
      <c r="F73" s="1" t="s">
        <v>91</v>
      </c>
      <c r="G73" s="1" t="s">
        <v>91</v>
      </c>
      <c r="H73" s="1" t="s">
        <v>91</v>
      </c>
      <c r="J73">
        <f t="shared" si="2"/>
        <v>0</v>
      </c>
      <c r="K73">
        <f t="shared" si="3"/>
        <v>0</v>
      </c>
    </row>
    <row r="74" spans="1:11" x14ac:dyDescent="0.25">
      <c r="A74" s="66"/>
      <c r="B74" s="91" t="s">
        <v>332</v>
      </c>
      <c r="C74" s="116" t="s">
        <v>331</v>
      </c>
      <c r="D74" s="15" t="s">
        <v>15</v>
      </c>
      <c r="E74" s="15" t="s">
        <v>15</v>
      </c>
      <c r="F74" s="85"/>
      <c r="G74" s="85"/>
      <c r="H74" s="85"/>
      <c r="J74">
        <f t="shared" si="2"/>
        <v>0</v>
      </c>
      <c r="K74">
        <f t="shared" si="3"/>
        <v>0</v>
      </c>
    </row>
    <row r="75" spans="1:11" x14ac:dyDescent="0.25">
      <c r="A75" s="66"/>
      <c r="B75" s="11" t="s">
        <v>93</v>
      </c>
      <c r="C75" s="10"/>
      <c r="D75" s="12">
        <v>896</v>
      </c>
      <c r="E75" s="12">
        <v>995</v>
      </c>
      <c r="F75" s="93" t="s">
        <v>94</v>
      </c>
      <c r="G75" s="93" t="s">
        <v>94</v>
      </c>
      <c r="H75" s="1" t="s">
        <v>215</v>
      </c>
      <c r="J75">
        <f t="shared" si="2"/>
        <v>0</v>
      </c>
      <c r="K75">
        <f t="shared" si="3"/>
        <v>0</v>
      </c>
    </row>
    <row r="76" spans="1:11" x14ac:dyDescent="0.25">
      <c r="A76" s="66"/>
      <c r="B76" s="138"/>
      <c r="C76" s="116" t="s">
        <v>185</v>
      </c>
      <c r="D76" s="2">
        <v>806</v>
      </c>
      <c r="E76" s="2">
        <v>895</v>
      </c>
      <c r="F76" s="85"/>
      <c r="H76" s="85"/>
      <c r="J76">
        <f t="shared" si="2"/>
        <v>0</v>
      </c>
      <c r="K76">
        <f t="shared" si="3"/>
        <v>0</v>
      </c>
    </row>
    <row r="77" spans="1:11" x14ac:dyDescent="0.25">
      <c r="A77" s="66"/>
      <c r="B77" s="11" t="s">
        <v>95</v>
      </c>
      <c r="C77" s="10"/>
      <c r="D77" s="12">
        <v>3686</v>
      </c>
      <c r="E77" s="12">
        <v>4095</v>
      </c>
      <c r="F77" s="1" t="s">
        <v>97</v>
      </c>
      <c r="G77" s="93"/>
      <c r="J77">
        <f t="shared" si="2"/>
        <v>0</v>
      </c>
      <c r="K77">
        <f t="shared" si="3"/>
        <v>0</v>
      </c>
    </row>
    <row r="78" spans="1:11" x14ac:dyDescent="0.25">
      <c r="A78" s="66"/>
      <c r="B78" s="100" t="s">
        <v>96</v>
      </c>
      <c r="C78" s="99"/>
      <c r="D78" s="15">
        <v>1800</v>
      </c>
      <c r="E78" s="15">
        <v>2000</v>
      </c>
      <c r="F78" s="85"/>
      <c r="G78" s="85" t="s">
        <v>97</v>
      </c>
      <c r="H78" s="85" t="s">
        <v>97</v>
      </c>
      <c r="J78">
        <f t="shared" si="2"/>
        <v>0</v>
      </c>
      <c r="K78">
        <f t="shared" si="3"/>
        <v>0</v>
      </c>
    </row>
    <row r="79" spans="1:11" x14ac:dyDescent="0.25">
      <c r="A79" s="66"/>
      <c r="B79" t="s">
        <v>98</v>
      </c>
      <c r="C79" s="5"/>
      <c r="D79" s="2">
        <v>27</v>
      </c>
      <c r="E79" s="2">
        <v>30</v>
      </c>
      <c r="F79" s="85" t="s">
        <v>99</v>
      </c>
      <c r="G79" s="85" t="s">
        <v>99</v>
      </c>
      <c r="H79" s="85" t="s">
        <v>99</v>
      </c>
      <c r="J79">
        <f t="shared" si="2"/>
        <v>0</v>
      </c>
      <c r="K79">
        <f t="shared" si="3"/>
        <v>0</v>
      </c>
    </row>
    <row r="80" spans="1:11" x14ac:dyDescent="0.25">
      <c r="A80" s="66"/>
      <c r="B80" s="102" t="s">
        <v>330</v>
      </c>
      <c r="C80" s="137"/>
      <c r="D80" s="8">
        <v>68</v>
      </c>
      <c r="E80" s="8">
        <v>75</v>
      </c>
      <c r="F80" s="85" t="s">
        <v>101</v>
      </c>
      <c r="G80" s="85" t="s">
        <v>101</v>
      </c>
      <c r="H80" s="85" t="s">
        <v>101</v>
      </c>
      <c r="J80">
        <f t="shared" si="2"/>
        <v>0</v>
      </c>
      <c r="K80">
        <f t="shared" si="3"/>
        <v>0</v>
      </c>
    </row>
    <row r="81" spans="1:12" x14ac:dyDescent="0.25">
      <c r="A81" s="66"/>
      <c r="B81" s="114" t="s">
        <v>105</v>
      </c>
      <c r="C81" s="113"/>
      <c r="D81" s="107">
        <v>716</v>
      </c>
      <c r="E81" s="107">
        <v>795</v>
      </c>
      <c r="F81" s="85" t="s">
        <v>106</v>
      </c>
      <c r="G81" s="85" t="s">
        <v>106</v>
      </c>
      <c r="H81" s="85" t="s">
        <v>106</v>
      </c>
      <c r="J81">
        <f t="shared" si="2"/>
        <v>0</v>
      </c>
      <c r="K81">
        <f t="shared" si="3"/>
        <v>0</v>
      </c>
    </row>
    <row r="82" spans="1:12" x14ac:dyDescent="0.25">
      <c r="A82" s="66"/>
      <c r="B82" t="s">
        <v>420</v>
      </c>
      <c r="C82" s="5"/>
      <c r="D82" s="2">
        <v>176</v>
      </c>
      <c r="E82" s="2">
        <v>195</v>
      </c>
      <c r="F82" s="85" t="s">
        <v>56</v>
      </c>
      <c r="G82" s="85" t="s">
        <v>56</v>
      </c>
      <c r="H82" s="85" t="s">
        <v>56</v>
      </c>
      <c r="J82">
        <f t="shared" si="2"/>
        <v>0</v>
      </c>
      <c r="K82">
        <f t="shared" si="3"/>
        <v>0</v>
      </c>
    </row>
    <row r="83" spans="1:12" x14ac:dyDescent="0.25">
      <c r="A83" s="66"/>
      <c r="B83" s="117" t="s">
        <v>433</v>
      </c>
      <c r="C83" s="113"/>
      <c r="D83" s="107">
        <v>86</v>
      </c>
      <c r="E83" s="107">
        <v>95</v>
      </c>
      <c r="F83" s="183"/>
      <c r="G83" s="183"/>
      <c r="H83" s="183" t="s">
        <v>411</v>
      </c>
      <c r="I83" s="183"/>
      <c r="J83">
        <f>IF(NOT(ISBLANK(A83)),D83,0)</f>
        <v>0</v>
      </c>
      <c r="K83">
        <f>IF(NOT(ISBLANK(A83)),E83,0)</f>
        <v>0</v>
      </c>
      <c r="L83" s="183"/>
    </row>
    <row r="84" spans="1:12" x14ac:dyDescent="0.25">
      <c r="C84" s="5"/>
    </row>
    <row r="85" spans="1:12" x14ac:dyDescent="0.25">
      <c r="B85" s="91"/>
    </row>
    <row r="86" spans="1:12" x14ac:dyDescent="0.25">
      <c r="B86" s="98" t="s">
        <v>108</v>
      </c>
      <c r="C86" s="18"/>
    </row>
    <row r="87" spans="1:12" x14ac:dyDescent="0.25">
      <c r="B87" s="98"/>
      <c r="C87" s="18"/>
      <c r="F87" s="85"/>
      <c r="G87" s="85"/>
      <c r="H87" s="85"/>
    </row>
    <row r="88" spans="1:12" x14ac:dyDescent="0.25">
      <c r="A88" s="66"/>
      <c r="B88" s="102" t="s">
        <v>234</v>
      </c>
      <c r="C88" s="101"/>
      <c r="D88" s="8">
        <v>220</v>
      </c>
      <c r="E88" s="8">
        <v>245</v>
      </c>
      <c r="F88" s="85" t="s">
        <v>233</v>
      </c>
      <c r="G88" s="85"/>
      <c r="H88" s="85"/>
      <c r="J88">
        <f>IF(NOT(ISBLANK(A88)),D88,0)</f>
        <v>0</v>
      </c>
      <c r="K88">
        <f>IF(NOT(ISBLANK(A88)),E88,0)</f>
        <v>0</v>
      </c>
    </row>
    <row r="89" spans="1:12" x14ac:dyDescent="0.25">
      <c r="A89" s="66"/>
      <c r="B89" s="102" t="s">
        <v>109</v>
      </c>
      <c r="C89" s="101"/>
      <c r="D89" s="8">
        <v>149</v>
      </c>
      <c r="E89" s="8">
        <v>165</v>
      </c>
      <c r="F89" s="85" t="s">
        <v>110</v>
      </c>
      <c r="G89" s="85" t="s">
        <v>110</v>
      </c>
      <c r="H89" s="85" t="s">
        <v>110</v>
      </c>
      <c r="J89">
        <f t="shared" ref="J89:J118" si="4">IF(NOT(ISBLANK(A89)),D89,0)</f>
        <v>0</v>
      </c>
      <c r="K89">
        <f t="shared" ref="K89:K118" si="5">IF(NOT(ISBLANK(A89)),E89,0)</f>
        <v>0</v>
      </c>
    </row>
    <row r="90" spans="1:12" x14ac:dyDescent="0.25">
      <c r="A90" s="66"/>
      <c r="B90" t="s">
        <v>231</v>
      </c>
      <c r="C90" s="5"/>
      <c r="D90" s="2">
        <v>220</v>
      </c>
      <c r="E90" s="2">
        <v>245</v>
      </c>
      <c r="F90" s="1" t="s">
        <v>229</v>
      </c>
      <c r="J90">
        <f t="shared" si="4"/>
        <v>0</v>
      </c>
      <c r="K90">
        <f t="shared" si="5"/>
        <v>0</v>
      </c>
    </row>
    <row r="91" spans="1:12" x14ac:dyDescent="0.25">
      <c r="A91" s="66"/>
      <c r="B91" s="91" t="s">
        <v>228</v>
      </c>
      <c r="F91" s="85"/>
      <c r="G91" s="85"/>
      <c r="H91" s="85"/>
      <c r="J91">
        <f t="shared" si="4"/>
        <v>0</v>
      </c>
      <c r="K91">
        <f t="shared" si="5"/>
        <v>0</v>
      </c>
    </row>
    <row r="92" spans="1:12" x14ac:dyDescent="0.25">
      <c r="A92" s="66"/>
      <c r="B92" s="102" t="s">
        <v>225</v>
      </c>
      <c r="C92" s="101"/>
      <c r="D92" s="8">
        <v>446</v>
      </c>
      <c r="E92" s="8">
        <v>495</v>
      </c>
      <c r="F92" s="85" t="s">
        <v>224</v>
      </c>
      <c r="G92" s="85" t="s">
        <v>224</v>
      </c>
      <c r="H92" s="85"/>
      <c r="J92">
        <f t="shared" si="4"/>
        <v>0</v>
      </c>
      <c r="K92">
        <f t="shared" si="5"/>
        <v>0</v>
      </c>
    </row>
    <row r="93" spans="1:12" x14ac:dyDescent="0.25">
      <c r="A93" s="66"/>
      <c r="B93" t="s">
        <v>111</v>
      </c>
      <c r="C93" s="5"/>
      <c r="D93" s="2">
        <v>31</v>
      </c>
      <c r="E93" s="2">
        <v>35</v>
      </c>
      <c r="F93" s="1" t="s">
        <v>113</v>
      </c>
      <c r="G93" s="1" t="s">
        <v>113</v>
      </c>
      <c r="H93" s="1" t="s">
        <v>113</v>
      </c>
      <c r="J93">
        <f t="shared" si="4"/>
        <v>0</v>
      </c>
      <c r="K93">
        <f t="shared" si="5"/>
        <v>0</v>
      </c>
    </row>
    <row r="94" spans="1:12" x14ac:dyDescent="0.25">
      <c r="A94" s="66"/>
      <c r="B94" s="91" t="s">
        <v>112</v>
      </c>
      <c r="F94" s="85"/>
      <c r="G94" s="85"/>
      <c r="H94" s="85"/>
      <c r="J94">
        <f t="shared" si="4"/>
        <v>0</v>
      </c>
      <c r="K94">
        <f t="shared" si="5"/>
        <v>0</v>
      </c>
    </row>
    <row r="95" spans="1:12" x14ac:dyDescent="0.25">
      <c r="A95" s="66"/>
      <c r="B95" s="102" t="s">
        <v>219</v>
      </c>
      <c r="C95" s="101"/>
      <c r="D95" s="8">
        <v>586</v>
      </c>
      <c r="E95" s="8">
        <v>650</v>
      </c>
      <c r="F95" s="85" t="s">
        <v>218</v>
      </c>
      <c r="G95" s="85"/>
      <c r="H95" s="85"/>
      <c r="J95">
        <f t="shared" si="4"/>
        <v>0</v>
      </c>
      <c r="K95">
        <f t="shared" si="5"/>
        <v>0</v>
      </c>
    </row>
    <row r="96" spans="1:12" x14ac:dyDescent="0.25">
      <c r="A96" s="66"/>
      <c r="B96" s="114" t="s">
        <v>192</v>
      </c>
      <c r="C96" s="113"/>
      <c r="D96" s="107">
        <v>473</v>
      </c>
      <c r="E96" s="107">
        <v>525</v>
      </c>
      <c r="F96" s="95" t="s">
        <v>193</v>
      </c>
      <c r="G96" s="95" t="s">
        <v>193</v>
      </c>
      <c r="H96" s="95" t="s">
        <v>193</v>
      </c>
      <c r="J96">
        <f t="shared" si="4"/>
        <v>0</v>
      </c>
      <c r="K96">
        <f t="shared" si="5"/>
        <v>0</v>
      </c>
    </row>
    <row r="97" spans="1:12" x14ac:dyDescent="0.25">
      <c r="A97" s="66"/>
      <c r="B97" s="88" t="s">
        <v>413</v>
      </c>
      <c r="C97" s="5"/>
      <c r="D97" s="2">
        <v>176</v>
      </c>
      <c r="E97" s="107">
        <v>195</v>
      </c>
      <c r="F97" s="183" t="s">
        <v>414</v>
      </c>
      <c r="G97" s="183" t="s">
        <v>414</v>
      </c>
      <c r="H97" s="183" t="s">
        <v>414</v>
      </c>
      <c r="I97" s="183"/>
      <c r="J97">
        <f t="shared" si="4"/>
        <v>0</v>
      </c>
      <c r="K97">
        <f t="shared" si="5"/>
        <v>0</v>
      </c>
      <c r="L97" s="183"/>
    </row>
    <row r="98" spans="1:12" x14ac:dyDescent="0.25">
      <c r="A98" s="66"/>
      <c r="B98" t="s">
        <v>114</v>
      </c>
      <c r="C98" s="5"/>
      <c r="D98" s="2">
        <v>72</v>
      </c>
      <c r="E98" s="2">
        <v>80</v>
      </c>
      <c r="F98" s="95" t="s">
        <v>116</v>
      </c>
      <c r="G98" s="95" t="s">
        <v>116</v>
      </c>
      <c r="H98" s="95" t="s">
        <v>116</v>
      </c>
      <c r="J98">
        <f t="shared" si="4"/>
        <v>0</v>
      </c>
      <c r="K98">
        <f t="shared" si="5"/>
        <v>0</v>
      </c>
    </row>
    <row r="99" spans="1:12" x14ac:dyDescent="0.25">
      <c r="A99" s="66"/>
      <c r="B99" s="11" t="s">
        <v>117</v>
      </c>
      <c r="C99" s="10"/>
      <c r="D99" s="12">
        <v>473</v>
      </c>
      <c r="E99" s="12">
        <v>525</v>
      </c>
      <c r="F99" s="1" t="s">
        <v>119</v>
      </c>
      <c r="G99" s="1" t="s">
        <v>215</v>
      </c>
      <c r="H99" s="1" t="s">
        <v>119</v>
      </c>
      <c r="J99">
        <f t="shared" si="4"/>
        <v>0</v>
      </c>
      <c r="K99">
        <f t="shared" si="5"/>
        <v>0</v>
      </c>
    </row>
    <row r="100" spans="1:12" x14ac:dyDescent="0.25">
      <c r="A100" s="66"/>
      <c r="B100" s="100" t="s">
        <v>118</v>
      </c>
      <c r="C100" s="99"/>
      <c r="D100" s="15"/>
      <c r="E100" s="15"/>
      <c r="F100" s="85"/>
      <c r="G100" s="85"/>
      <c r="H100" s="85"/>
      <c r="J100">
        <f t="shared" si="4"/>
        <v>0</v>
      </c>
      <c r="K100">
        <f t="shared" si="5"/>
        <v>0</v>
      </c>
    </row>
    <row r="101" spans="1:12" x14ac:dyDescent="0.25">
      <c r="A101" s="66"/>
      <c r="B101" t="s">
        <v>214</v>
      </c>
      <c r="C101" s="5"/>
      <c r="D101" s="2">
        <v>878</v>
      </c>
      <c r="E101" s="2">
        <v>975</v>
      </c>
      <c r="F101" s="1" t="s">
        <v>213</v>
      </c>
      <c r="J101">
        <f t="shared" si="4"/>
        <v>0</v>
      </c>
      <c r="K101">
        <f t="shared" si="5"/>
        <v>0</v>
      </c>
    </row>
    <row r="102" spans="1:12" x14ac:dyDescent="0.25">
      <c r="A102" s="66"/>
      <c r="B102" s="90" t="s">
        <v>212</v>
      </c>
      <c r="C102" s="84"/>
      <c r="D102" s="89"/>
      <c r="E102" s="89"/>
      <c r="F102" s="85"/>
      <c r="G102" s="85"/>
      <c r="H102" s="85"/>
      <c r="J102">
        <f t="shared" si="4"/>
        <v>0</v>
      </c>
      <c r="K102">
        <f t="shared" si="5"/>
        <v>0</v>
      </c>
    </row>
    <row r="103" spans="1:12" x14ac:dyDescent="0.25">
      <c r="A103" s="66"/>
      <c r="B103" t="s">
        <v>120</v>
      </c>
      <c r="C103" s="5"/>
      <c r="D103" s="2">
        <v>608</v>
      </c>
      <c r="E103" s="2">
        <v>675</v>
      </c>
      <c r="F103" s="85" t="s">
        <v>121</v>
      </c>
      <c r="G103" s="85" t="s">
        <v>121</v>
      </c>
      <c r="H103" s="85" t="s">
        <v>121</v>
      </c>
      <c r="J103">
        <f t="shared" si="4"/>
        <v>0</v>
      </c>
      <c r="K103">
        <f t="shared" si="5"/>
        <v>0</v>
      </c>
    </row>
    <row r="104" spans="1:12" x14ac:dyDescent="0.25">
      <c r="A104" s="66"/>
      <c r="B104" s="102" t="s">
        <v>122</v>
      </c>
      <c r="C104" s="101"/>
      <c r="D104" s="8">
        <v>220</v>
      </c>
      <c r="E104" s="8">
        <v>245</v>
      </c>
      <c r="F104" s="85" t="s">
        <v>123</v>
      </c>
      <c r="G104" s="85"/>
      <c r="H104" s="85"/>
      <c r="J104">
        <f t="shared" si="4"/>
        <v>0</v>
      </c>
      <c r="K104">
        <f t="shared" si="5"/>
        <v>0</v>
      </c>
    </row>
    <row r="105" spans="1:12" x14ac:dyDescent="0.25">
      <c r="A105" s="66"/>
      <c r="B105" t="s">
        <v>124</v>
      </c>
      <c r="C105" s="5"/>
      <c r="D105" s="2">
        <v>158</v>
      </c>
      <c r="E105" s="2">
        <v>175</v>
      </c>
      <c r="F105" s="1" t="s">
        <v>126</v>
      </c>
      <c r="G105" s="1" t="s">
        <v>126</v>
      </c>
      <c r="H105" s="1" t="s">
        <v>126</v>
      </c>
      <c r="J105">
        <f t="shared" si="4"/>
        <v>0</v>
      </c>
      <c r="K105">
        <f t="shared" si="5"/>
        <v>0</v>
      </c>
    </row>
    <row r="106" spans="1:12" x14ac:dyDescent="0.25">
      <c r="A106" s="66"/>
      <c r="B106" s="91" t="s">
        <v>125</v>
      </c>
      <c r="F106" s="85"/>
      <c r="G106" s="85"/>
      <c r="H106" s="85"/>
      <c r="J106">
        <f t="shared" si="4"/>
        <v>0</v>
      </c>
      <c r="K106">
        <f t="shared" si="5"/>
        <v>0</v>
      </c>
    </row>
    <row r="107" spans="1:12" x14ac:dyDescent="0.25">
      <c r="A107" s="66"/>
      <c r="B107" s="102" t="s">
        <v>127</v>
      </c>
      <c r="C107" s="101"/>
      <c r="D107" s="8">
        <v>1576</v>
      </c>
      <c r="E107" s="8">
        <v>1750</v>
      </c>
      <c r="F107" s="85" t="s">
        <v>182</v>
      </c>
      <c r="G107" s="85"/>
      <c r="H107" s="85"/>
      <c r="J107">
        <f t="shared" si="4"/>
        <v>0</v>
      </c>
      <c r="K107">
        <f t="shared" si="5"/>
        <v>0</v>
      </c>
    </row>
    <row r="108" spans="1:12" x14ac:dyDescent="0.25">
      <c r="A108" s="66"/>
      <c r="B108" t="s">
        <v>128</v>
      </c>
      <c r="C108" s="5"/>
      <c r="D108" s="2">
        <v>113</v>
      </c>
      <c r="E108" s="2">
        <v>125</v>
      </c>
      <c r="F108" s="1" t="s">
        <v>130</v>
      </c>
      <c r="G108" s="1" t="s">
        <v>130</v>
      </c>
      <c r="H108" s="1" t="s">
        <v>130</v>
      </c>
      <c r="J108">
        <f t="shared" si="4"/>
        <v>0</v>
      </c>
      <c r="K108">
        <f t="shared" si="5"/>
        <v>0</v>
      </c>
    </row>
    <row r="109" spans="1:12" x14ac:dyDescent="0.25">
      <c r="A109" s="66"/>
      <c r="B109" s="90" t="s">
        <v>129</v>
      </c>
      <c r="C109" s="84"/>
      <c r="D109" s="89"/>
      <c r="E109" s="89"/>
      <c r="F109" s="85"/>
      <c r="G109" s="85"/>
      <c r="H109" s="85"/>
      <c r="J109">
        <f t="shared" si="4"/>
        <v>0</v>
      </c>
      <c r="K109">
        <f t="shared" si="5"/>
        <v>0</v>
      </c>
    </row>
    <row r="110" spans="1:12" x14ac:dyDescent="0.25">
      <c r="A110" s="66"/>
      <c r="B110" t="s">
        <v>133</v>
      </c>
      <c r="C110" s="5"/>
      <c r="D110" s="2">
        <v>266</v>
      </c>
      <c r="E110" s="2">
        <v>295</v>
      </c>
      <c r="F110" s="1" t="s">
        <v>134</v>
      </c>
      <c r="G110" s="1" t="s">
        <v>134</v>
      </c>
      <c r="H110" s="1" t="s">
        <v>134</v>
      </c>
      <c r="J110">
        <f t="shared" si="4"/>
        <v>0</v>
      </c>
      <c r="K110">
        <f t="shared" si="5"/>
        <v>0</v>
      </c>
    </row>
    <row r="111" spans="1:12" x14ac:dyDescent="0.25">
      <c r="A111" s="66"/>
      <c r="B111" s="91" t="s">
        <v>118</v>
      </c>
      <c r="F111" s="85"/>
      <c r="G111" s="85"/>
      <c r="H111" s="85"/>
      <c r="J111">
        <f t="shared" si="4"/>
        <v>0</v>
      </c>
      <c r="K111">
        <f t="shared" si="5"/>
        <v>0</v>
      </c>
    </row>
    <row r="112" spans="1:12" x14ac:dyDescent="0.25">
      <c r="A112" s="66"/>
      <c r="B112" s="102" t="s">
        <v>135</v>
      </c>
      <c r="C112" s="101"/>
      <c r="D112" s="8">
        <v>176</v>
      </c>
      <c r="E112" s="8">
        <v>195</v>
      </c>
      <c r="F112" s="85" t="s">
        <v>136</v>
      </c>
      <c r="G112" s="85"/>
      <c r="H112" s="85"/>
      <c r="J112">
        <f t="shared" si="4"/>
        <v>0</v>
      </c>
      <c r="K112">
        <f t="shared" si="5"/>
        <v>0</v>
      </c>
    </row>
    <row r="113" spans="1:12" x14ac:dyDescent="0.25">
      <c r="A113" s="66"/>
      <c r="B113" t="s">
        <v>137</v>
      </c>
      <c r="C113" s="5"/>
      <c r="D113" s="2">
        <v>1576</v>
      </c>
      <c r="E113" s="2">
        <v>1750</v>
      </c>
      <c r="F113" s="1" t="s">
        <v>139</v>
      </c>
      <c r="J113">
        <f t="shared" si="4"/>
        <v>0</v>
      </c>
      <c r="K113">
        <f t="shared" si="5"/>
        <v>0</v>
      </c>
    </row>
    <row r="114" spans="1:12" x14ac:dyDescent="0.25">
      <c r="A114" s="66"/>
      <c r="B114" s="91" t="s">
        <v>138</v>
      </c>
      <c r="F114" s="85"/>
      <c r="G114" s="85"/>
      <c r="H114" s="85"/>
      <c r="J114">
        <f t="shared" si="4"/>
        <v>0</v>
      </c>
      <c r="K114">
        <f t="shared" si="5"/>
        <v>0</v>
      </c>
    </row>
    <row r="115" spans="1:12" x14ac:dyDescent="0.25">
      <c r="A115" s="66"/>
      <c r="B115" s="11" t="s">
        <v>415</v>
      </c>
      <c r="C115" s="10"/>
      <c r="D115" s="12">
        <v>806</v>
      </c>
      <c r="E115" s="12">
        <v>895</v>
      </c>
      <c r="F115" s="13" t="s">
        <v>417</v>
      </c>
      <c r="G115" s="13" t="s">
        <v>417</v>
      </c>
      <c r="H115" s="13" t="s">
        <v>417</v>
      </c>
      <c r="I115" s="13"/>
      <c r="J115">
        <f t="shared" si="4"/>
        <v>0</v>
      </c>
      <c r="K115">
        <f t="shared" si="5"/>
        <v>0</v>
      </c>
      <c r="L115" s="13"/>
    </row>
    <row r="116" spans="1:12" x14ac:dyDescent="0.25">
      <c r="A116" s="66"/>
      <c r="B116" s="100" t="s">
        <v>416</v>
      </c>
      <c r="C116" s="99"/>
      <c r="D116" s="15"/>
      <c r="E116" s="15"/>
      <c r="F116" s="183"/>
      <c r="G116" s="183"/>
      <c r="H116" s="183"/>
      <c r="I116" s="183"/>
      <c r="J116">
        <f t="shared" si="4"/>
        <v>0</v>
      </c>
      <c r="K116">
        <f t="shared" si="5"/>
        <v>0</v>
      </c>
      <c r="L116" s="183"/>
    </row>
    <row r="117" spans="1:12" x14ac:dyDescent="0.25">
      <c r="A117" s="66"/>
      <c r="B117" s="11" t="s">
        <v>140</v>
      </c>
      <c r="C117" s="10"/>
      <c r="D117" s="12">
        <v>220</v>
      </c>
      <c r="E117" s="12">
        <v>245</v>
      </c>
      <c r="F117" s="13" t="s">
        <v>142</v>
      </c>
      <c r="H117" s="13"/>
      <c r="J117">
        <f t="shared" si="4"/>
        <v>0</v>
      </c>
      <c r="K117">
        <f t="shared" si="5"/>
        <v>0</v>
      </c>
    </row>
    <row r="118" spans="1:12" x14ac:dyDescent="0.25">
      <c r="A118" s="66"/>
      <c r="B118" s="100" t="s">
        <v>141</v>
      </c>
      <c r="C118" s="99"/>
      <c r="D118" s="15"/>
      <c r="E118" s="15"/>
      <c r="F118" s="85"/>
      <c r="G118" s="85"/>
      <c r="H118" s="85"/>
      <c r="J118">
        <f t="shared" si="4"/>
        <v>0</v>
      </c>
      <c r="K118">
        <f t="shared" si="5"/>
        <v>0</v>
      </c>
    </row>
    <row r="119" spans="1:12" x14ac:dyDescent="0.25">
      <c r="B119" s="91"/>
    </row>
    <row r="120" spans="1:12" x14ac:dyDescent="0.25">
      <c r="B120" s="91"/>
    </row>
    <row r="121" spans="1:12" x14ac:dyDescent="0.25">
      <c r="B121" s="98" t="s">
        <v>148</v>
      </c>
      <c r="G121" s="91"/>
      <c r="H121" s="91"/>
      <c r="I121" s="97"/>
    </row>
    <row r="122" spans="1:12" x14ac:dyDescent="0.25">
      <c r="A122" s="66"/>
      <c r="B122" s="84" t="s">
        <v>206</v>
      </c>
      <c r="C122" s="84"/>
      <c r="D122" s="15" t="s">
        <v>65</v>
      </c>
      <c r="E122" s="15" t="s">
        <v>65</v>
      </c>
      <c r="F122" s="85" t="s">
        <v>329</v>
      </c>
      <c r="G122" s="201" t="s">
        <v>328</v>
      </c>
      <c r="H122" s="201"/>
      <c r="J122">
        <f>IF(NOT(ISBLANK(A122)),D122,0)</f>
        <v>0</v>
      </c>
      <c r="K122">
        <f>IF(NOT(ISBLANK(A122)),E122,0)</f>
        <v>0</v>
      </c>
    </row>
    <row r="123" spans="1:12" x14ac:dyDescent="0.25">
      <c r="A123" s="66"/>
      <c r="B123" s="104" t="s">
        <v>149</v>
      </c>
      <c r="C123" s="84"/>
      <c r="D123" s="15" t="s">
        <v>65</v>
      </c>
      <c r="E123" s="15" t="s">
        <v>65</v>
      </c>
      <c r="F123" s="85" t="s">
        <v>327</v>
      </c>
      <c r="G123" s="85"/>
      <c r="H123" s="85"/>
      <c r="J123">
        <f t="shared" ref="J123:J124" si="6">IF(NOT(ISBLANK(A123)),D123,0)</f>
        <v>0</v>
      </c>
      <c r="K123">
        <f t="shared" ref="K123:K124" si="7">IF(NOT(ISBLANK(A123)),E123,0)</f>
        <v>0</v>
      </c>
    </row>
    <row r="124" spans="1:12" x14ac:dyDescent="0.25">
      <c r="A124" s="66"/>
      <c r="B124" s="136" t="s">
        <v>326</v>
      </c>
      <c r="C124" s="87"/>
      <c r="D124" s="86">
        <v>1526</v>
      </c>
      <c r="E124" s="86">
        <v>1695</v>
      </c>
      <c r="F124" s="95" t="s">
        <v>325</v>
      </c>
      <c r="G124" s="205" t="s">
        <v>324</v>
      </c>
      <c r="H124" s="205"/>
      <c r="J124">
        <f t="shared" si="6"/>
        <v>0</v>
      </c>
      <c r="K124">
        <f t="shared" si="7"/>
        <v>0</v>
      </c>
    </row>
    <row r="125" spans="1:12" x14ac:dyDescent="0.25">
      <c r="A125" s="66"/>
      <c r="B125" s="88"/>
      <c r="C125" s="87"/>
      <c r="D125" s="86"/>
      <c r="E125" s="86"/>
      <c r="F125" s="95"/>
      <c r="G125" s="95"/>
      <c r="H125" s="95"/>
    </row>
    <row r="126" spans="1:12" hidden="1" x14ac:dyDescent="0.25">
      <c r="A126" s="66"/>
      <c r="B126" s="84" t="s">
        <v>150</v>
      </c>
      <c r="C126" s="84"/>
      <c r="D126" s="89">
        <v>220</v>
      </c>
      <c r="E126" s="89">
        <v>245</v>
      </c>
      <c r="F126" s="85"/>
      <c r="G126" s="201" t="s">
        <v>158</v>
      </c>
      <c r="H126" s="201"/>
      <c r="J126">
        <f t="shared" ref="J126" si="8">IF(NOT(ISBLANK(A126)),D126,0)</f>
        <v>0</v>
      </c>
      <c r="K126">
        <f t="shared" ref="K126" si="9">IF(NOT(ISBLANK(A126)),E126,0)</f>
        <v>0</v>
      </c>
    </row>
    <row r="127" spans="1:12" x14ac:dyDescent="0.25">
      <c r="A127" s="66"/>
      <c r="B127" s="84" t="s">
        <v>151</v>
      </c>
      <c r="C127" s="87"/>
      <c r="D127" s="89">
        <v>220</v>
      </c>
      <c r="E127" s="89">
        <v>245</v>
      </c>
      <c r="F127" s="85"/>
      <c r="G127" s="201" t="s">
        <v>159</v>
      </c>
      <c r="H127" s="201"/>
      <c r="J127">
        <f t="shared" ref="J127:J137" si="10">IF(NOT(ISBLANK(A127)),D127,0)</f>
        <v>0</v>
      </c>
      <c r="K127">
        <f t="shared" ref="K127:K137" si="11">IF(NOT(ISBLANK(A127)),E127,0)</f>
        <v>0</v>
      </c>
    </row>
    <row r="128" spans="1:12" x14ac:dyDescent="0.25">
      <c r="A128" s="66"/>
      <c r="B128" s="84" t="s">
        <v>152</v>
      </c>
      <c r="C128" s="87"/>
      <c r="D128" s="15" t="s">
        <v>65</v>
      </c>
      <c r="E128" s="15" t="s">
        <v>65</v>
      </c>
      <c r="F128" s="85"/>
      <c r="G128" s="201" t="s">
        <v>160</v>
      </c>
      <c r="H128" s="201"/>
      <c r="J128">
        <f t="shared" si="10"/>
        <v>0</v>
      </c>
      <c r="K128">
        <f t="shared" si="11"/>
        <v>0</v>
      </c>
    </row>
    <row r="129" spans="1:11" x14ac:dyDescent="0.25">
      <c r="A129" s="66"/>
      <c r="B129" s="84" t="s">
        <v>323</v>
      </c>
      <c r="C129" s="87"/>
      <c r="D129" s="89">
        <v>220</v>
      </c>
      <c r="E129" s="89">
        <v>245</v>
      </c>
      <c r="F129" s="85"/>
      <c r="G129" s="201" t="s">
        <v>161</v>
      </c>
      <c r="H129" s="201"/>
      <c r="J129">
        <f t="shared" si="10"/>
        <v>0</v>
      </c>
      <c r="K129">
        <f t="shared" si="11"/>
        <v>0</v>
      </c>
    </row>
    <row r="130" spans="1:11" x14ac:dyDescent="0.25">
      <c r="A130" s="66"/>
      <c r="B130" s="84" t="s">
        <v>154</v>
      </c>
      <c r="C130" s="87"/>
      <c r="D130" s="89">
        <v>220</v>
      </c>
      <c r="E130" s="89">
        <v>245</v>
      </c>
      <c r="F130" s="85"/>
      <c r="G130" s="201" t="s">
        <v>162</v>
      </c>
      <c r="H130" s="201"/>
      <c r="J130">
        <f t="shared" si="10"/>
        <v>0</v>
      </c>
      <c r="K130">
        <f t="shared" si="11"/>
        <v>0</v>
      </c>
    </row>
    <row r="131" spans="1:11" x14ac:dyDescent="0.25">
      <c r="A131" s="66"/>
      <c r="B131" s="112" t="s">
        <v>155</v>
      </c>
      <c r="C131" s="92"/>
      <c r="D131" s="94">
        <v>220</v>
      </c>
      <c r="E131" s="2">
        <v>245</v>
      </c>
      <c r="G131" s="198" t="s">
        <v>163</v>
      </c>
      <c r="H131" s="198"/>
      <c r="J131">
        <f t="shared" si="10"/>
        <v>0</v>
      </c>
      <c r="K131">
        <f t="shared" si="11"/>
        <v>0</v>
      </c>
    </row>
    <row r="132" spans="1:11" x14ac:dyDescent="0.25">
      <c r="A132" s="66"/>
      <c r="B132" s="96" t="s">
        <v>322</v>
      </c>
      <c r="C132" s="84"/>
      <c r="D132" s="89"/>
      <c r="E132" s="89"/>
      <c r="F132" s="85"/>
      <c r="G132" s="201"/>
      <c r="H132" s="201"/>
      <c r="J132">
        <f t="shared" si="10"/>
        <v>0</v>
      </c>
      <c r="K132">
        <f t="shared" si="11"/>
        <v>0</v>
      </c>
    </row>
    <row r="133" spans="1:11" x14ac:dyDescent="0.25">
      <c r="A133" s="66"/>
      <c r="B133" s="112" t="s">
        <v>404</v>
      </c>
      <c r="C133" s="92"/>
      <c r="D133" s="94">
        <v>220</v>
      </c>
      <c r="E133" s="86">
        <v>245</v>
      </c>
      <c r="G133" s="198" t="s">
        <v>163</v>
      </c>
      <c r="H133" s="198"/>
      <c r="J133">
        <f t="shared" si="10"/>
        <v>0</v>
      </c>
      <c r="K133">
        <f t="shared" si="11"/>
        <v>0</v>
      </c>
    </row>
    <row r="134" spans="1:11" x14ac:dyDescent="0.25">
      <c r="A134" s="66"/>
      <c r="B134" s="84" t="s">
        <v>432</v>
      </c>
      <c r="C134" s="87"/>
      <c r="D134" s="89">
        <v>220</v>
      </c>
      <c r="E134" s="89">
        <v>245</v>
      </c>
      <c r="F134" s="183"/>
      <c r="G134" s="205" t="s">
        <v>418</v>
      </c>
      <c r="H134" s="205"/>
      <c r="I134" s="184"/>
      <c r="J134">
        <f>IF(NOT(ISBLANK(A134)),D134,0)</f>
        <v>0</v>
      </c>
      <c r="K134">
        <f>IF(NOT(ISBLANK(A134)),E134,0)</f>
        <v>0</v>
      </c>
    </row>
    <row r="135" spans="1:11" x14ac:dyDescent="0.25">
      <c r="A135" s="66"/>
      <c r="B135" s="88" t="s">
        <v>321</v>
      </c>
      <c r="C135" s="87"/>
      <c r="D135" s="86">
        <v>220</v>
      </c>
      <c r="E135" s="86">
        <v>245</v>
      </c>
      <c r="F135" s="144"/>
      <c r="G135" s="205" t="s">
        <v>164</v>
      </c>
      <c r="H135" s="205"/>
      <c r="J135">
        <f t="shared" si="10"/>
        <v>0</v>
      </c>
      <c r="K135">
        <f t="shared" si="11"/>
        <v>0</v>
      </c>
    </row>
    <row r="136" spans="1:11" x14ac:dyDescent="0.25">
      <c r="A136" s="66"/>
      <c r="B136" s="84" t="s">
        <v>186</v>
      </c>
      <c r="C136" s="87"/>
      <c r="D136" s="86">
        <v>220</v>
      </c>
      <c r="E136" s="86">
        <v>245</v>
      </c>
      <c r="F136" s="85"/>
      <c r="G136" s="201" t="s">
        <v>187</v>
      </c>
      <c r="H136" s="201"/>
      <c r="J136">
        <f t="shared" si="10"/>
        <v>0</v>
      </c>
      <c r="K136">
        <f t="shared" si="11"/>
        <v>0</v>
      </c>
    </row>
    <row r="137" spans="1:11" x14ac:dyDescent="0.25">
      <c r="A137" s="66"/>
      <c r="B137" s="87" t="s">
        <v>320</v>
      </c>
      <c r="C137" s="87"/>
      <c r="D137" s="86">
        <v>220</v>
      </c>
      <c r="E137" s="86">
        <v>245</v>
      </c>
      <c r="F137" s="85"/>
      <c r="G137" s="201" t="s">
        <v>165</v>
      </c>
      <c r="H137" s="201"/>
      <c r="J137">
        <f t="shared" si="10"/>
        <v>0</v>
      </c>
      <c r="K137">
        <f t="shared" si="11"/>
        <v>0</v>
      </c>
    </row>
    <row r="139" spans="1:11" x14ac:dyDescent="0.25">
      <c r="B139" t="s">
        <v>166</v>
      </c>
      <c r="D139" s="157">
        <f>SUM(J7,J21:J137)</f>
        <v>1495</v>
      </c>
      <c r="E139" s="157">
        <f>SUM(K7,K21:K137)</f>
        <v>1495</v>
      </c>
    </row>
    <row r="140" spans="1:11" x14ac:dyDescent="0.25">
      <c r="A140" s="65"/>
      <c r="D140" s="157"/>
    </row>
    <row r="141" spans="1:11" x14ac:dyDescent="0.25">
      <c r="A141" s="66"/>
      <c r="B141" t="s">
        <v>167</v>
      </c>
      <c r="D141" s="158">
        <f>PRODUCT(D139,0.99)</f>
        <v>1480.05</v>
      </c>
      <c r="E141" s="83">
        <f t="shared" ref="E141:E148" si="12">1-(D141/$E$139)</f>
        <v>1.0000000000000009E-2</v>
      </c>
      <c r="F141" s="1" t="s">
        <v>169</v>
      </c>
      <c r="J141">
        <f t="shared" ref="J141:J148" si="13">IF(NOT(ISBLANK(A141)),D141,0)</f>
        <v>0</v>
      </c>
    </row>
    <row r="142" spans="1:11" x14ac:dyDescent="0.25">
      <c r="A142" s="66"/>
      <c r="B142" t="s">
        <v>176</v>
      </c>
      <c r="D142" s="158">
        <f>PRODUCT(D139,0.98)</f>
        <v>1465.1</v>
      </c>
      <c r="E142" s="83">
        <f t="shared" si="12"/>
        <v>2.0000000000000018E-2</v>
      </c>
      <c r="J142">
        <f t="shared" si="13"/>
        <v>0</v>
      </c>
    </row>
    <row r="143" spans="1:11" x14ac:dyDescent="0.25">
      <c r="A143" s="66"/>
      <c r="B143" t="s">
        <v>168</v>
      </c>
      <c r="D143" s="158">
        <f>PRODUCT(D139,0.97)</f>
        <v>1450.1499999999999</v>
      </c>
      <c r="E143" s="83">
        <f t="shared" si="12"/>
        <v>3.0000000000000138E-2</v>
      </c>
      <c r="J143">
        <f t="shared" si="13"/>
        <v>0</v>
      </c>
    </row>
    <row r="144" spans="1:11" x14ac:dyDescent="0.25">
      <c r="A144" s="66"/>
      <c r="B144" t="s">
        <v>177</v>
      </c>
      <c r="D144" s="158">
        <f>PRODUCT(D139,0.96)</f>
        <v>1435.2</v>
      </c>
      <c r="E144" s="83">
        <f t="shared" si="12"/>
        <v>3.9999999999999925E-2</v>
      </c>
      <c r="J144">
        <f t="shared" si="13"/>
        <v>0</v>
      </c>
    </row>
    <row r="145" spans="1:10" x14ac:dyDescent="0.25">
      <c r="A145" s="66"/>
      <c r="B145" t="s">
        <v>173</v>
      </c>
      <c r="D145" s="158">
        <f>PRODUCT(D139,0.95)</f>
        <v>1420.25</v>
      </c>
      <c r="E145" s="83">
        <f t="shared" si="12"/>
        <v>5.0000000000000044E-2</v>
      </c>
      <c r="J145">
        <f t="shared" si="13"/>
        <v>0</v>
      </c>
    </row>
    <row r="146" spans="1:10" x14ac:dyDescent="0.25">
      <c r="A146" s="66"/>
      <c r="B146" t="s">
        <v>178</v>
      </c>
      <c r="D146" s="158">
        <f>PRODUCT(D139,0.94)</f>
        <v>1405.3</v>
      </c>
      <c r="E146" s="83">
        <f t="shared" si="12"/>
        <v>6.0000000000000053E-2</v>
      </c>
      <c r="J146">
        <f t="shared" si="13"/>
        <v>0</v>
      </c>
    </row>
    <row r="147" spans="1:10" x14ac:dyDescent="0.25">
      <c r="A147" s="66"/>
      <c r="B147" t="s">
        <v>179</v>
      </c>
      <c r="D147" s="158">
        <f>PRODUCT(D139,0.93)</f>
        <v>1390.3500000000001</v>
      </c>
      <c r="E147" s="83">
        <f t="shared" si="12"/>
        <v>6.9999999999999951E-2</v>
      </c>
      <c r="J147">
        <f t="shared" si="13"/>
        <v>0</v>
      </c>
    </row>
    <row r="148" spans="1:10" x14ac:dyDescent="0.25">
      <c r="A148" s="66"/>
      <c r="B148" t="s">
        <v>180</v>
      </c>
      <c r="D148" s="158">
        <f>PRODUCT(D139,0.92)</f>
        <v>1375.4</v>
      </c>
      <c r="E148" s="83">
        <f t="shared" si="12"/>
        <v>7.999999999999996E-2</v>
      </c>
      <c r="J148">
        <f t="shared" si="13"/>
        <v>0</v>
      </c>
    </row>
    <row r="150" spans="1:10" x14ac:dyDescent="0.25">
      <c r="A150" s="1" t="s">
        <v>174</v>
      </c>
      <c r="B150" t="s">
        <v>170</v>
      </c>
      <c r="D150" s="64">
        <v>8.7499999999999994E-2</v>
      </c>
      <c r="E150" s="174" t="s">
        <v>171</v>
      </c>
      <c r="F150" s="174"/>
    </row>
    <row r="152" spans="1:10" x14ac:dyDescent="0.25">
      <c r="B152" t="s">
        <v>172</v>
      </c>
      <c r="D152" s="56">
        <f>SUM(J141:J148)*(1+D150)</f>
        <v>0</v>
      </c>
    </row>
  </sheetData>
  <sheetProtection selectLockedCells="1" selectUnlockedCells="1"/>
  <mergeCells count="27">
    <mergeCell ref="N10:N11"/>
    <mergeCell ref="F13:I13"/>
    <mergeCell ref="F14:I14"/>
    <mergeCell ref="F15:I15"/>
    <mergeCell ref="M10:M11"/>
    <mergeCell ref="L10:L11"/>
    <mergeCell ref="G134:H134"/>
    <mergeCell ref="G137:H137"/>
    <mergeCell ref="G129:H129"/>
    <mergeCell ref="G130:H130"/>
    <mergeCell ref="G136:H136"/>
    <mergeCell ref="G135:H135"/>
    <mergeCell ref="G131:H131"/>
    <mergeCell ref="G133:H133"/>
    <mergeCell ref="F32:F33"/>
    <mergeCell ref="G32:G33"/>
    <mergeCell ref="H32:H33"/>
    <mergeCell ref="G132:H132"/>
    <mergeCell ref="F11:H11"/>
    <mergeCell ref="F16:I16"/>
    <mergeCell ref="F29:H30"/>
    <mergeCell ref="G126:H126"/>
    <mergeCell ref="G127:H127"/>
    <mergeCell ref="F12:I12"/>
    <mergeCell ref="G122:H122"/>
    <mergeCell ref="G124:H124"/>
    <mergeCell ref="G128:H128"/>
  </mergeCells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L150"/>
  <sheetViews>
    <sheetView zoomScale="70" zoomScaleNormal="70" workbookViewId="0">
      <selection activeCell="B98" sqref="B98"/>
    </sheetView>
  </sheetViews>
  <sheetFormatPr defaultColWidth="11.5546875" defaultRowHeight="13.2" x14ac:dyDescent="0.25"/>
  <cols>
    <col min="1" max="1" width="10.5546875" style="1" bestFit="1" customWidth="1"/>
    <col min="2" max="2" width="45.109375" customWidth="1"/>
    <col min="3" max="3" width="11.109375" bestFit="1" customWidth="1"/>
    <col min="4" max="5" width="12.109375" style="2" bestFit="1" customWidth="1"/>
    <col min="6" max="6" width="45.5546875" style="1" customWidth="1"/>
  </cols>
  <sheetData>
    <row r="1" spans="1:11" x14ac:dyDescent="0.25">
      <c r="B1" s="3" t="s">
        <v>0</v>
      </c>
      <c r="C1" s="4"/>
    </row>
    <row r="2" spans="1:11" x14ac:dyDescent="0.25">
      <c r="B2" s="3" t="s">
        <v>1</v>
      </c>
      <c r="C2" s="3"/>
    </row>
    <row r="3" spans="1:11" x14ac:dyDescent="0.25">
      <c r="B3" s="3" t="s">
        <v>2</v>
      </c>
      <c r="C3" s="3"/>
    </row>
    <row r="4" spans="1:11" x14ac:dyDescent="0.25">
      <c r="B4" s="3"/>
      <c r="C4" s="3"/>
    </row>
    <row r="5" spans="1:11" x14ac:dyDescent="0.25">
      <c r="A5"/>
      <c r="B5" s="5"/>
      <c r="C5" s="5"/>
      <c r="D5" s="6" t="s">
        <v>3</v>
      </c>
      <c r="E5" s="6" t="s">
        <v>4</v>
      </c>
    </row>
    <row r="6" spans="1:11" x14ac:dyDescent="0.25">
      <c r="B6" s="7" t="s">
        <v>5</v>
      </c>
      <c r="C6" s="7"/>
      <c r="D6" s="8">
        <v>40839</v>
      </c>
      <c r="E6" s="8">
        <v>42800</v>
      </c>
      <c r="F6" s="9" t="s">
        <v>6</v>
      </c>
    </row>
    <row r="7" spans="1:11" x14ac:dyDescent="0.25">
      <c r="B7" s="10" t="s">
        <v>7</v>
      </c>
      <c r="C7" s="10"/>
      <c r="D7" s="11"/>
      <c r="E7" s="12">
        <v>1495</v>
      </c>
      <c r="F7" s="13"/>
      <c r="J7">
        <v>1495</v>
      </c>
      <c r="K7">
        <v>1495</v>
      </c>
    </row>
    <row r="8" spans="1:11" ht="15" x14ac:dyDescent="0.25">
      <c r="B8" s="14"/>
      <c r="C8" s="14"/>
      <c r="D8" s="15"/>
      <c r="E8" s="15" t="s">
        <v>8</v>
      </c>
      <c r="F8" s="16"/>
    </row>
    <row r="9" spans="1:11" x14ac:dyDescent="0.25">
      <c r="B9" s="17" t="s">
        <v>9</v>
      </c>
      <c r="C9" s="17"/>
    </row>
    <row r="10" spans="1:11" x14ac:dyDescent="0.25">
      <c r="B10" s="18" t="s">
        <v>10</v>
      </c>
      <c r="C10" s="18"/>
    </row>
    <row r="11" spans="1:11" x14ac:dyDescent="0.25">
      <c r="B11" s="3" t="s">
        <v>11</v>
      </c>
      <c r="C11" s="19"/>
      <c r="D11" s="6" t="s">
        <v>12</v>
      </c>
      <c r="E11" s="6" t="s">
        <v>4</v>
      </c>
      <c r="F11" s="20" t="s">
        <v>13</v>
      </c>
      <c r="G11" s="3" t="s">
        <v>12</v>
      </c>
      <c r="H11" s="3" t="s">
        <v>4</v>
      </c>
    </row>
    <row r="12" spans="1:11" x14ac:dyDescent="0.25">
      <c r="B12" s="22" t="s">
        <v>14</v>
      </c>
      <c r="C12" s="22"/>
      <c r="D12" s="23">
        <v>0</v>
      </c>
      <c r="E12" s="23">
        <v>0</v>
      </c>
      <c r="F12" s="24" t="s">
        <v>16</v>
      </c>
      <c r="G12" s="22">
        <v>0</v>
      </c>
      <c r="H12" s="22">
        <v>0</v>
      </c>
      <c r="I12" s="22" t="s">
        <v>17</v>
      </c>
    </row>
    <row r="13" spans="1:11" x14ac:dyDescent="0.25">
      <c r="B13" s="25" t="s">
        <v>18</v>
      </c>
      <c r="C13" s="25"/>
      <c r="D13" s="26">
        <v>-900</v>
      </c>
      <c r="E13" s="26">
        <v>-1000</v>
      </c>
      <c r="F13" s="27" t="s">
        <v>19</v>
      </c>
      <c r="G13" s="28">
        <v>2250</v>
      </c>
      <c r="H13" s="28">
        <v>2500</v>
      </c>
      <c r="I13" s="28" t="s">
        <v>20</v>
      </c>
    </row>
    <row r="14" spans="1:11" x14ac:dyDescent="0.25">
      <c r="B14" s="22" t="s">
        <v>21</v>
      </c>
      <c r="C14" s="22"/>
      <c r="D14" s="23">
        <v>676</v>
      </c>
      <c r="E14" s="23">
        <v>750</v>
      </c>
      <c r="F14" s="24" t="s">
        <v>19</v>
      </c>
      <c r="G14" s="22">
        <v>2250</v>
      </c>
      <c r="H14" s="22">
        <v>2500</v>
      </c>
      <c r="I14" s="22" t="s">
        <v>22</v>
      </c>
    </row>
    <row r="15" spans="1:11" x14ac:dyDescent="0.25">
      <c r="B15" s="29" t="s">
        <v>23</v>
      </c>
      <c r="C15" s="29"/>
      <c r="D15" s="30">
        <v>3150</v>
      </c>
      <c r="E15" s="30">
        <v>3500</v>
      </c>
      <c r="F15" s="31" t="s">
        <v>24</v>
      </c>
      <c r="G15" s="32">
        <v>2250</v>
      </c>
      <c r="H15" s="32">
        <v>2500</v>
      </c>
      <c r="I15" s="32" t="s">
        <v>25</v>
      </c>
    </row>
    <row r="16" spans="1:11" x14ac:dyDescent="0.25">
      <c r="B16" s="28"/>
      <c r="C16" s="28"/>
      <c r="D16" s="26"/>
      <c r="E16" s="26"/>
      <c r="F16" s="27"/>
      <c r="G16" s="28"/>
      <c r="H16" s="28"/>
      <c r="I16" s="28"/>
    </row>
    <row r="17" spans="1:11" x14ac:dyDescent="0.25">
      <c r="B17" s="33" t="s">
        <v>26</v>
      </c>
      <c r="C17" s="33"/>
      <c r="D17" s="26"/>
      <c r="E17" s="26"/>
      <c r="F17" s="27"/>
      <c r="G17" s="28"/>
      <c r="H17" s="28"/>
      <c r="I17" s="28"/>
    </row>
    <row r="18" spans="1:11" ht="15.6" x14ac:dyDescent="0.3">
      <c r="A18" s="63" t="s">
        <v>175</v>
      </c>
      <c r="B18" s="33" t="s">
        <v>27</v>
      </c>
      <c r="C18" s="33"/>
      <c r="D18" s="26"/>
      <c r="E18" s="26"/>
      <c r="F18" s="27"/>
      <c r="G18" s="28"/>
      <c r="H18" s="28"/>
      <c r="I18" s="28"/>
    </row>
    <row r="19" spans="1:11" x14ac:dyDescent="0.25">
      <c r="A19" s="21"/>
      <c r="B19" s="25" t="s">
        <v>28</v>
      </c>
      <c r="C19" s="33"/>
      <c r="D19" s="6" t="s">
        <v>12</v>
      </c>
      <c r="E19" s="6" t="s">
        <v>4</v>
      </c>
      <c r="F19" s="27"/>
      <c r="G19" s="28"/>
      <c r="H19" s="28"/>
      <c r="I19" s="28"/>
    </row>
    <row r="20" spans="1:11" x14ac:dyDescent="0.25">
      <c r="A20" s="66"/>
      <c r="B20" s="34" t="s">
        <v>145</v>
      </c>
      <c r="C20" s="33">
        <v>-23</v>
      </c>
      <c r="D20" s="26">
        <f t="shared" ref="D20:E23" si="0">D$6+D12+G12</f>
        <v>40839</v>
      </c>
      <c r="E20" s="26">
        <f t="shared" si="0"/>
        <v>42800</v>
      </c>
      <c r="F20" s="27" t="s">
        <v>188</v>
      </c>
      <c r="G20" s="28"/>
      <c r="H20" s="28"/>
      <c r="I20" s="28"/>
      <c r="J20">
        <f t="shared" ref="J20:J27" si="1">IF(NOT(ISBLANK(A20)),D20,0)</f>
        <v>0</v>
      </c>
      <c r="K20">
        <f t="shared" ref="K20:K27" si="2">IF(NOT(ISBLANK(A20)),E20,0)</f>
        <v>0</v>
      </c>
    </row>
    <row r="21" spans="1:11" x14ac:dyDescent="0.25">
      <c r="A21" s="66"/>
      <c r="B21" s="34" t="s">
        <v>143</v>
      </c>
      <c r="C21" s="33">
        <v>-22</v>
      </c>
      <c r="D21" s="26">
        <f t="shared" si="0"/>
        <v>42189</v>
      </c>
      <c r="E21" s="26">
        <f t="shared" si="0"/>
        <v>44300</v>
      </c>
      <c r="F21" s="27" t="s">
        <v>189</v>
      </c>
      <c r="G21" s="28"/>
      <c r="H21" s="28"/>
      <c r="I21" s="28"/>
      <c r="J21">
        <f t="shared" si="1"/>
        <v>0</v>
      </c>
      <c r="K21">
        <f t="shared" si="2"/>
        <v>0</v>
      </c>
    </row>
    <row r="22" spans="1:11" x14ac:dyDescent="0.25">
      <c r="A22" s="66"/>
      <c r="B22" s="34" t="s">
        <v>144</v>
      </c>
      <c r="C22" s="33">
        <v>-25</v>
      </c>
      <c r="D22" s="26">
        <f t="shared" si="0"/>
        <v>43765</v>
      </c>
      <c r="E22" s="26">
        <f t="shared" si="0"/>
        <v>46050</v>
      </c>
      <c r="F22" s="27" t="s">
        <v>190</v>
      </c>
      <c r="G22" s="28"/>
      <c r="H22" s="28"/>
      <c r="I22" s="28"/>
      <c r="J22">
        <f t="shared" si="1"/>
        <v>0</v>
      </c>
      <c r="K22">
        <f t="shared" si="2"/>
        <v>0</v>
      </c>
    </row>
    <row r="23" spans="1:11" x14ac:dyDescent="0.25">
      <c r="A23" s="66"/>
      <c r="B23" s="35" t="s">
        <v>146</v>
      </c>
      <c r="C23" s="43">
        <v>-26</v>
      </c>
      <c r="D23" s="26">
        <f t="shared" si="0"/>
        <v>46239</v>
      </c>
      <c r="E23" s="26">
        <f t="shared" si="0"/>
        <v>48800</v>
      </c>
      <c r="F23" s="27" t="s">
        <v>191</v>
      </c>
      <c r="G23" s="28"/>
      <c r="H23" s="28"/>
      <c r="I23" s="28"/>
      <c r="J23">
        <f t="shared" si="1"/>
        <v>0</v>
      </c>
      <c r="K23">
        <f t="shared" si="2"/>
        <v>0</v>
      </c>
    </row>
    <row r="24" spans="1:11" x14ac:dyDescent="0.25">
      <c r="B24" s="33" t="s">
        <v>29</v>
      </c>
      <c r="C24" s="33"/>
      <c r="D24" s="26"/>
      <c r="E24" s="26"/>
      <c r="F24" s="27"/>
      <c r="G24" s="28"/>
      <c r="H24" s="28"/>
      <c r="I24" s="28"/>
    </row>
    <row r="25" spans="1:11" x14ac:dyDescent="0.25">
      <c r="B25" s="28"/>
      <c r="C25" s="28"/>
      <c r="D25" s="26"/>
      <c r="E25" s="26"/>
      <c r="F25" s="27"/>
      <c r="G25" s="28"/>
      <c r="H25" s="28"/>
      <c r="I25" s="28"/>
    </row>
    <row r="26" spans="1:11" x14ac:dyDescent="0.25">
      <c r="B26" s="36" t="s">
        <v>30</v>
      </c>
      <c r="C26" s="36"/>
      <c r="D26" s="37" t="s">
        <v>12</v>
      </c>
      <c r="E26" s="37" t="s">
        <v>4</v>
      </c>
      <c r="F26" s="38" t="s">
        <v>31</v>
      </c>
      <c r="G26" s="28"/>
      <c r="H26" s="28"/>
      <c r="I26" s="28"/>
    </row>
    <row r="27" spans="1:11" x14ac:dyDescent="0.25">
      <c r="A27" s="66"/>
      <c r="B27" s="25" t="s">
        <v>32</v>
      </c>
      <c r="C27" s="34"/>
      <c r="D27" s="26">
        <v>896</v>
      </c>
      <c r="E27" s="26">
        <v>995</v>
      </c>
      <c r="F27" s="27" t="s">
        <v>33</v>
      </c>
      <c r="G27" s="28"/>
      <c r="H27" s="28"/>
      <c r="I27" s="28"/>
      <c r="J27">
        <f t="shared" si="1"/>
        <v>0</v>
      </c>
      <c r="K27">
        <f t="shared" si="2"/>
        <v>0</v>
      </c>
    </row>
    <row r="28" spans="1:11" x14ac:dyDescent="0.25">
      <c r="A28" s="66"/>
      <c r="B28" s="39" t="s">
        <v>34</v>
      </c>
      <c r="C28" s="40"/>
      <c r="D28" s="41">
        <v>626</v>
      </c>
      <c r="E28" s="41">
        <v>695</v>
      </c>
      <c r="F28" s="42" t="s">
        <v>36</v>
      </c>
      <c r="G28" s="28"/>
      <c r="H28" s="28"/>
      <c r="I28" s="28"/>
      <c r="J28">
        <f t="shared" ref="J28:J94" si="3">IF(NOT(ISBLANK(A28)),D28,0)</f>
        <v>0</v>
      </c>
      <c r="K28">
        <f t="shared" ref="K28:K94" si="4">IF(NOT(ISBLANK(A28)),E28,0)</f>
        <v>0</v>
      </c>
    </row>
    <row r="29" spans="1:11" x14ac:dyDescent="0.25">
      <c r="A29" s="66"/>
      <c r="B29" s="43" t="s">
        <v>35</v>
      </c>
      <c r="C29" s="29"/>
      <c r="D29" s="30"/>
      <c r="E29" s="30"/>
      <c r="F29" s="31"/>
      <c r="G29" s="28"/>
      <c r="H29" s="28"/>
      <c r="I29" s="28"/>
      <c r="J29">
        <f t="shared" si="3"/>
        <v>0</v>
      </c>
      <c r="K29">
        <f t="shared" si="4"/>
        <v>0</v>
      </c>
    </row>
    <row r="30" spans="1:11" x14ac:dyDescent="0.25">
      <c r="A30" s="66"/>
      <c r="B30" s="25" t="s">
        <v>37</v>
      </c>
      <c r="C30" s="34"/>
      <c r="D30" s="26">
        <v>1796</v>
      </c>
      <c r="E30" s="26">
        <v>1995</v>
      </c>
      <c r="F30" s="27" t="s">
        <v>38</v>
      </c>
      <c r="G30" s="28"/>
      <c r="H30" s="28"/>
      <c r="I30" s="28"/>
      <c r="J30">
        <f t="shared" si="3"/>
        <v>0</v>
      </c>
      <c r="K30">
        <f t="shared" si="4"/>
        <v>0</v>
      </c>
    </row>
    <row r="31" spans="1:11" x14ac:dyDescent="0.25">
      <c r="A31" s="66"/>
      <c r="B31" s="39" t="s">
        <v>39</v>
      </c>
      <c r="C31" s="40"/>
      <c r="D31" s="41">
        <v>716</v>
      </c>
      <c r="E31" s="41">
        <v>795</v>
      </c>
      <c r="F31" s="42" t="s">
        <v>40</v>
      </c>
      <c r="G31" s="28"/>
      <c r="H31" s="28"/>
      <c r="I31" s="28"/>
      <c r="J31">
        <f t="shared" si="3"/>
        <v>0</v>
      </c>
      <c r="K31">
        <f t="shared" si="4"/>
        <v>0</v>
      </c>
    </row>
    <row r="32" spans="1:11" x14ac:dyDescent="0.25">
      <c r="A32" s="66"/>
      <c r="B32" s="33" t="s">
        <v>41</v>
      </c>
      <c r="C32" s="25"/>
      <c r="D32" s="26">
        <v>716</v>
      </c>
      <c r="E32" s="26">
        <v>795</v>
      </c>
      <c r="F32" s="27" t="s">
        <v>40</v>
      </c>
      <c r="G32" s="28"/>
      <c r="H32" s="28"/>
      <c r="I32" s="28"/>
      <c r="J32">
        <f t="shared" si="3"/>
        <v>0</v>
      </c>
      <c r="K32">
        <f t="shared" si="4"/>
        <v>0</v>
      </c>
    </row>
    <row r="33" spans="1:11" x14ac:dyDescent="0.25">
      <c r="A33" s="66"/>
      <c r="B33" s="43" t="s">
        <v>42</v>
      </c>
      <c r="C33" s="29"/>
      <c r="D33" s="30">
        <v>716</v>
      </c>
      <c r="E33" s="30">
        <v>795</v>
      </c>
      <c r="F33" s="31" t="s">
        <v>40</v>
      </c>
      <c r="G33" s="28"/>
      <c r="H33" s="28"/>
      <c r="I33" s="28"/>
      <c r="J33">
        <f t="shared" si="3"/>
        <v>0</v>
      </c>
      <c r="K33">
        <f t="shared" si="4"/>
        <v>0</v>
      </c>
    </row>
    <row r="34" spans="1:11" x14ac:dyDescent="0.25">
      <c r="A34" s="66"/>
      <c r="B34" s="39" t="s">
        <v>43</v>
      </c>
      <c r="C34" s="40"/>
      <c r="D34" s="44">
        <v>1166</v>
      </c>
      <c r="E34" s="44">
        <v>1295</v>
      </c>
      <c r="F34" s="42" t="s">
        <v>45</v>
      </c>
      <c r="G34" s="28"/>
      <c r="H34" s="28"/>
      <c r="I34" s="28"/>
      <c r="J34">
        <f t="shared" si="3"/>
        <v>0</v>
      </c>
      <c r="K34">
        <f t="shared" si="4"/>
        <v>0</v>
      </c>
    </row>
    <row r="35" spans="1:11" x14ac:dyDescent="0.25">
      <c r="A35" s="66"/>
      <c r="B35" s="43" t="s">
        <v>44</v>
      </c>
      <c r="C35" s="29"/>
      <c r="D35" s="28"/>
      <c r="E35" s="28"/>
      <c r="F35" s="31"/>
      <c r="G35" s="28"/>
      <c r="H35" s="28"/>
      <c r="I35" s="28"/>
      <c r="J35">
        <f t="shared" si="3"/>
        <v>0</v>
      </c>
      <c r="K35">
        <f t="shared" si="4"/>
        <v>0</v>
      </c>
    </row>
    <row r="36" spans="1:11" x14ac:dyDescent="0.25">
      <c r="A36" s="66"/>
      <c r="B36" s="39" t="s">
        <v>46</v>
      </c>
      <c r="C36" s="40"/>
      <c r="D36" s="41">
        <v>1346</v>
      </c>
      <c r="E36" s="41">
        <v>1495</v>
      </c>
      <c r="F36" s="42" t="s">
        <v>48</v>
      </c>
      <c r="G36" s="28"/>
      <c r="H36" s="28"/>
      <c r="I36" s="28"/>
      <c r="J36">
        <f t="shared" si="3"/>
        <v>0</v>
      </c>
      <c r="K36">
        <f t="shared" si="4"/>
        <v>0</v>
      </c>
    </row>
    <row r="37" spans="1:11" x14ac:dyDescent="0.25">
      <c r="A37" s="66"/>
      <c r="B37" s="43" t="s">
        <v>47</v>
      </c>
      <c r="C37" s="29"/>
      <c r="D37" s="30"/>
      <c r="E37" s="30"/>
      <c r="F37" s="31"/>
      <c r="G37" s="28"/>
      <c r="H37" s="28"/>
      <c r="I37" s="28"/>
      <c r="J37">
        <f t="shared" si="3"/>
        <v>0</v>
      </c>
      <c r="K37">
        <f t="shared" si="4"/>
        <v>0</v>
      </c>
    </row>
    <row r="38" spans="1:11" x14ac:dyDescent="0.25">
      <c r="A38" s="66"/>
      <c r="B38" s="25" t="s">
        <v>49</v>
      </c>
      <c r="C38" s="34"/>
      <c r="D38" s="26">
        <v>2246</v>
      </c>
      <c r="E38" s="26">
        <v>2495</v>
      </c>
      <c r="F38" s="27"/>
      <c r="G38" s="28"/>
      <c r="H38" s="28"/>
      <c r="I38" s="28"/>
      <c r="J38">
        <f t="shared" si="3"/>
        <v>0</v>
      </c>
      <c r="K38">
        <f t="shared" si="4"/>
        <v>0</v>
      </c>
    </row>
    <row r="39" spans="1:11" x14ac:dyDescent="0.25">
      <c r="A39" s="66"/>
      <c r="B39" s="33" t="s">
        <v>50</v>
      </c>
      <c r="C39" s="25"/>
      <c r="D39" s="26"/>
      <c r="E39" s="26"/>
      <c r="F39" s="27" t="s">
        <v>51</v>
      </c>
      <c r="G39" s="28"/>
      <c r="H39" s="28"/>
      <c r="I39" s="28"/>
      <c r="J39">
        <f t="shared" si="3"/>
        <v>0</v>
      </c>
      <c r="K39">
        <f t="shared" si="4"/>
        <v>0</v>
      </c>
    </row>
    <row r="40" spans="1:11" x14ac:dyDescent="0.25">
      <c r="A40" s="66"/>
      <c r="B40" s="33" t="s">
        <v>52</v>
      </c>
      <c r="C40" s="25"/>
      <c r="D40" s="26">
        <v>1260</v>
      </c>
      <c r="E40" s="26">
        <v>1400</v>
      </c>
      <c r="F40" s="27" t="s">
        <v>51</v>
      </c>
      <c r="G40" s="28"/>
      <c r="H40" s="28"/>
      <c r="I40" s="28"/>
      <c r="J40">
        <f t="shared" si="3"/>
        <v>0</v>
      </c>
      <c r="K40">
        <f t="shared" si="4"/>
        <v>0</v>
      </c>
    </row>
    <row r="41" spans="1:11" x14ac:dyDescent="0.25">
      <c r="A41" s="66"/>
      <c r="B41" s="22" t="s">
        <v>53</v>
      </c>
      <c r="C41" s="45"/>
      <c r="D41" s="23">
        <v>626</v>
      </c>
      <c r="E41" s="23">
        <v>695</v>
      </c>
      <c r="F41" s="24" t="s">
        <v>54</v>
      </c>
      <c r="G41" s="28"/>
      <c r="H41" s="28"/>
      <c r="I41" s="28"/>
      <c r="J41">
        <f t="shared" si="3"/>
        <v>0</v>
      </c>
      <c r="K41">
        <f t="shared" si="4"/>
        <v>0</v>
      </c>
    </row>
    <row r="42" spans="1:11" x14ac:dyDescent="0.25">
      <c r="A42" s="66"/>
      <c r="B42" s="73" t="s">
        <v>57</v>
      </c>
      <c r="C42" s="40"/>
      <c r="D42" s="41">
        <v>896</v>
      </c>
      <c r="E42" s="41">
        <v>995</v>
      </c>
      <c r="F42" s="74" t="s">
        <v>58</v>
      </c>
      <c r="G42" s="28"/>
      <c r="H42" s="28"/>
      <c r="I42" s="28"/>
      <c r="J42">
        <f t="shared" si="3"/>
        <v>0</v>
      </c>
      <c r="K42">
        <f t="shared" si="4"/>
        <v>0</v>
      </c>
    </row>
    <row r="43" spans="1:11" x14ac:dyDescent="0.25">
      <c r="A43" s="66"/>
      <c r="B43" s="72" t="s">
        <v>41</v>
      </c>
      <c r="C43" s="55"/>
      <c r="D43" s="52">
        <v>626</v>
      </c>
      <c r="E43" s="52">
        <v>695</v>
      </c>
      <c r="F43" s="53" t="s">
        <v>58</v>
      </c>
      <c r="G43" s="28"/>
      <c r="H43" s="28"/>
      <c r="I43" s="28"/>
      <c r="J43">
        <f t="shared" si="3"/>
        <v>0</v>
      </c>
      <c r="K43">
        <f t="shared" si="4"/>
        <v>0</v>
      </c>
    </row>
    <row r="44" spans="1:11" x14ac:dyDescent="0.25">
      <c r="A44" s="66"/>
      <c r="B44" s="25" t="s">
        <v>352</v>
      </c>
      <c r="C44" s="34"/>
      <c r="D44" s="26">
        <v>3596</v>
      </c>
      <c r="E44" s="26">
        <v>3995</v>
      </c>
      <c r="F44" s="27" t="s">
        <v>355</v>
      </c>
      <c r="G44" s="28"/>
      <c r="H44" s="28"/>
      <c r="I44" s="28"/>
      <c r="J44">
        <f t="shared" si="3"/>
        <v>0</v>
      </c>
      <c r="K44">
        <f t="shared" si="4"/>
        <v>0</v>
      </c>
    </row>
    <row r="45" spans="1:11" x14ac:dyDescent="0.25">
      <c r="A45" s="66"/>
      <c r="B45" s="33" t="s">
        <v>353</v>
      </c>
      <c r="C45" s="25"/>
      <c r="D45" s="26"/>
      <c r="E45" s="26"/>
      <c r="F45" s="27"/>
      <c r="G45" s="28"/>
      <c r="H45" s="28"/>
      <c r="I45" s="28"/>
      <c r="J45">
        <f t="shared" si="3"/>
        <v>0</v>
      </c>
      <c r="K45">
        <f t="shared" si="4"/>
        <v>0</v>
      </c>
    </row>
    <row r="46" spans="1:11" x14ac:dyDescent="0.25">
      <c r="A46" s="66"/>
      <c r="B46" s="72" t="s">
        <v>354</v>
      </c>
      <c r="C46" s="55"/>
      <c r="D46" s="52"/>
      <c r="E46" s="52"/>
      <c r="F46" s="53"/>
      <c r="G46" s="28"/>
      <c r="H46" s="28"/>
      <c r="I46" s="28"/>
      <c r="J46">
        <f t="shared" si="3"/>
        <v>0</v>
      </c>
      <c r="K46">
        <f t="shared" si="4"/>
        <v>0</v>
      </c>
    </row>
    <row r="47" spans="1:11" x14ac:dyDescent="0.25">
      <c r="A47" s="66"/>
      <c r="B47" s="25" t="s">
        <v>356</v>
      </c>
      <c r="C47" s="34"/>
      <c r="D47" s="26">
        <v>3956</v>
      </c>
      <c r="E47" s="26">
        <v>4395</v>
      </c>
      <c r="F47" s="27" t="s">
        <v>358</v>
      </c>
      <c r="G47" s="28"/>
      <c r="H47" s="28"/>
      <c r="I47" s="28"/>
      <c r="J47">
        <f t="shared" si="3"/>
        <v>0</v>
      </c>
      <c r="K47">
        <f t="shared" si="4"/>
        <v>0</v>
      </c>
    </row>
    <row r="48" spans="1:11" x14ac:dyDescent="0.25">
      <c r="A48" s="66"/>
      <c r="B48" s="33" t="s">
        <v>357</v>
      </c>
      <c r="C48" s="25"/>
      <c r="D48" s="26"/>
      <c r="E48" s="26"/>
      <c r="F48" s="27"/>
      <c r="G48" s="28"/>
      <c r="H48" s="28"/>
      <c r="I48" s="28"/>
      <c r="J48">
        <f t="shared" si="3"/>
        <v>0</v>
      </c>
      <c r="K48">
        <f t="shared" si="4"/>
        <v>0</v>
      </c>
    </row>
    <row r="49" spans="1:11" x14ac:dyDescent="0.25">
      <c r="A49" s="66"/>
      <c r="B49" s="72" t="s">
        <v>353</v>
      </c>
      <c r="C49" s="55"/>
      <c r="D49" s="52"/>
      <c r="E49" s="52"/>
      <c r="F49" s="53"/>
      <c r="G49" s="28"/>
      <c r="H49" s="28"/>
      <c r="I49" s="28"/>
      <c r="J49">
        <f t="shared" si="3"/>
        <v>0</v>
      </c>
      <c r="K49">
        <f t="shared" si="4"/>
        <v>0</v>
      </c>
    </row>
    <row r="50" spans="1:11" x14ac:dyDescent="0.25">
      <c r="A50" s="66"/>
      <c r="B50" s="25" t="s">
        <v>59</v>
      </c>
      <c r="C50" s="34"/>
      <c r="D50" s="26">
        <v>2246</v>
      </c>
      <c r="E50" s="26">
        <v>2495</v>
      </c>
      <c r="F50" s="27" t="s">
        <v>60</v>
      </c>
      <c r="G50" s="28"/>
      <c r="H50" s="28"/>
      <c r="I50" s="28"/>
      <c r="J50">
        <f t="shared" si="3"/>
        <v>0</v>
      </c>
      <c r="K50">
        <f t="shared" si="4"/>
        <v>0</v>
      </c>
    </row>
    <row r="51" spans="1:11" x14ac:dyDescent="0.25">
      <c r="A51" s="66"/>
      <c r="B51" s="60" t="s">
        <v>61</v>
      </c>
      <c r="C51" s="61"/>
      <c r="D51" s="50">
        <v>86</v>
      </c>
      <c r="E51" s="50">
        <v>95</v>
      </c>
      <c r="F51" s="62" t="s">
        <v>62</v>
      </c>
      <c r="G51" s="28"/>
      <c r="H51" s="28"/>
      <c r="I51" s="28"/>
      <c r="J51">
        <f t="shared" si="3"/>
        <v>0</v>
      </c>
      <c r="K51">
        <f t="shared" si="4"/>
        <v>0</v>
      </c>
    </row>
    <row r="52" spans="1:11" x14ac:dyDescent="0.25">
      <c r="A52" s="66"/>
      <c r="B52" s="57" t="s">
        <v>63</v>
      </c>
      <c r="C52" s="58"/>
      <c r="D52" s="44" t="s">
        <v>65</v>
      </c>
      <c r="E52" s="44" t="s">
        <v>65</v>
      </c>
      <c r="F52" s="59"/>
      <c r="G52" s="28"/>
      <c r="H52" s="28"/>
      <c r="I52" s="28"/>
      <c r="J52">
        <f t="shared" si="3"/>
        <v>0</v>
      </c>
      <c r="K52">
        <f t="shared" si="4"/>
        <v>0</v>
      </c>
    </row>
    <row r="53" spans="1:11" x14ac:dyDescent="0.25">
      <c r="A53" s="66"/>
      <c r="B53" s="43" t="s">
        <v>64</v>
      </c>
      <c r="C53" s="29"/>
      <c r="D53" s="30"/>
      <c r="E53" s="30"/>
      <c r="F53" s="31" t="s">
        <v>66</v>
      </c>
      <c r="G53" s="28"/>
      <c r="H53" s="28"/>
      <c r="I53" s="28"/>
      <c r="J53">
        <f t="shared" si="3"/>
        <v>0</v>
      </c>
      <c r="K53">
        <f t="shared" si="4"/>
        <v>0</v>
      </c>
    </row>
    <row r="54" spans="1:11" x14ac:dyDescent="0.25">
      <c r="A54" s="66"/>
      <c r="B54" s="39" t="s">
        <v>68</v>
      </c>
      <c r="C54" s="40"/>
      <c r="D54" s="41">
        <v>536</v>
      </c>
      <c r="E54" s="41">
        <v>595</v>
      </c>
      <c r="F54" s="42" t="s">
        <v>70</v>
      </c>
      <c r="G54" s="28"/>
      <c r="H54" s="28"/>
      <c r="I54" s="28"/>
      <c r="J54">
        <f t="shared" si="3"/>
        <v>0</v>
      </c>
      <c r="K54">
        <f t="shared" si="4"/>
        <v>0</v>
      </c>
    </row>
    <row r="55" spans="1:11" x14ac:dyDescent="0.25">
      <c r="A55" s="66"/>
      <c r="B55" s="43" t="s">
        <v>69</v>
      </c>
      <c r="C55" s="29"/>
      <c r="D55" s="30"/>
      <c r="E55" s="30"/>
      <c r="F55" s="31"/>
      <c r="G55" s="28"/>
      <c r="H55" s="28"/>
      <c r="I55" s="28"/>
      <c r="J55">
        <f t="shared" si="3"/>
        <v>0</v>
      </c>
      <c r="K55">
        <f t="shared" si="4"/>
        <v>0</v>
      </c>
    </row>
    <row r="56" spans="1:11" x14ac:dyDescent="0.25">
      <c r="A56" s="66"/>
      <c r="B56" s="25" t="s">
        <v>71</v>
      </c>
      <c r="C56" s="34"/>
      <c r="D56" s="26">
        <v>176</v>
      </c>
      <c r="E56" s="26">
        <v>195</v>
      </c>
      <c r="F56" s="27" t="s">
        <v>72</v>
      </c>
      <c r="G56" s="28"/>
      <c r="H56" s="28"/>
      <c r="I56" s="28"/>
      <c r="J56">
        <f t="shared" si="3"/>
        <v>0</v>
      </c>
      <c r="K56">
        <f t="shared" si="4"/>
        <v>0</v>
      </c>
    </row>
    <row r="57" spans="1:11" x14ac:dyDescent="0.25">
      <c r="A57" s="66"/>
      <c r="B57" s="22" t="s">
        <v>73</v>
      </c>
      <c r="C57" s="45"/>
      <c r="D57" s="23">
        <v>1229</v>
      </c>
      <c r="E57" s="23">
        <v>1365</v>
      </c>
      <c r="F57" s="24" t="s">
        <v>74</v>
      </c>
      <c r="G57" s="28"/>
      <c r="H57" s="28"/>
      <c r="I57" s="28"/>
      <c r="J57">
        <f t="shared" si="3"/>
        <v>0</v>
      </c>
      <c r="K57">
        <f t="shared" si="4"/>
        <v>0</v>
      </c>
    </row>
    <row r="58" spans="1:11" x14ac:dyDescent="0.25">
      <c r="A58" s="66"/>
      <c r="B58" s="39" t="s">
        <v>75</v>
      </c>
      <c r="C58" s="40"/>
      <c r="D58" s="41">
        <v>176</v>
      </c>
      <c r="E58" s="41">
        <v>195</v>
      </c>
      <c r="F58" s="42" t="s">
        <v>77</v>
      </c>
      <c r="G58" s="28"/>
      <c r="H58" s="28"/>
      <c r="I58" s="28"/>
      <c r="J58">
        <f t="shared" si="3"/>
        <v>0</v>
      </c>
      <c r="K58">
        <f t="shared" si="4"/>
        <v>0</v>
      </c>
    </row>
    <row r="59" spans="1:11" x14ac:dyDescent="0.25">
      <c r="A59" s="66"/>
      <c r="B59" s="43" t="s">
        <v>76</v>
      </c>
      <c r="C59" s="29"/>
      <c r="D59" s="30"/>
      <c r="E59" s="30"/>
      <c r="F59" s="31"/>
      <c r="G59" s="28"/>
      <c r="H59" s="28"/>
      <c r="I59" s="28"/>
      <c r="J59">
        <f t="shared" si="3"/>
        <v>0</v>
      </c>
      <c r="K59">
        <f t="shared" si="4"/>
        <v>0</v>
      </c>
    </row>
    <row r="60" spans="1:11" x14ac:dyDescent="0.25">
      <c r="A60" s="66"/>
      <c r="B60" s="39" t="s">
        <v>78</v>
      </c>
      <c r="C60" s="40"/>
      <c r="D60" s="41" t="s">
        <v>65</v>
      </c>
      <c r="E60" s="41" t="s">
        <v>65</v>
      </c>
      <c r="F60" s="42" t="s">
        <v>181</v>
      </c>
      <c r="G60" s="28"/>
      <c r="H60" s="28"/>
      <c r="I60" s="28"/>
      <c r="J60">
        <f t="shared" si="3"/>
        <v>0</v>
      </c>
      <c r="K60">
        <f t="shared" si="4"/>
        <v>0</v>
      </c>
    </row>
    <row r="61" spans="1:11" x14ac:dyDescent="0.25">
      <c r="A61" s="66"/>
      <c r="B61" s="43" t="s">
        <v>79</v>
      </c>
      <c r="C61" s="29"/>
      <c r="D61" s="30"/>
      <c r="E61" s="30"/>
      <c r="F61" s="31"/>
      <c r="G61" s="28"/>
      <c r="H61" s="28"/>
      <c r="I61" s="28"/>
      <c r="J61">
        <f t="shared" si="3"/>
        <v>0</v>
      </c>
      <c r="K61">
        <f t="shared" si="4"/>
        <v>0</v>
      </c>
    </row>
    <row r="62" spans="1:11" x14ac:dyDescent="0.25">
      <c r="A62" s="66"/>
      <c r="B62" s="22" t="s">
        <v>80</v>
      </c>
      <c r="C62" s="45"/>
      <c r="D62" s="30" t="s">
        <v>65</v>
      </c>
      <c r="E62" s="30" t="s">
        <v>65</v>
      </c>
      <c r="F62" s="24" t="s">
        <v>81</v>
      </c>
      <c r="G62" s="28"/>
      <c r="H62" s="28"/>
      <c r="I62" s="28"/>
      <c r="J62">
        <f t="shared" si="3"/>
        <v>0</v>
      </c>
      <c r="K62">
        <f t="shared" si="4"/>
        <v>0</v>
      </c>
    </row>
    <row r="63" spans="1:11" x14ac:dyDescent="0.25">
      <c r="A63" s="66"/>
      <c r="B63" s="25" t="s">
        <v>82</v>
      </c>
      <c r="C63" s="34"/>
      <c r="D63" s="26">
        <v>536</v>
      </c>
      <c r="E63" s="26">
        <v>595</v>
      </c>
      <c r="F63" s="27" t="s">
        <v>83</v>
      </c>
      <c r="G63" s="28"/>
      <c r="H63" s="28"/>
      <c r="I63" s="28"/>
      <c r="J63">
        <f t="shared" si="3"/>
        <v>0</v>
      </c>
      <c r="K63">
        <f t="shared" si="4"/>
        <v>0</v>
      </c>
    </row>
    <row r="64" spans="1:11" x14ac:dyDescent="0.25">
      <c r="A64" s="66"/>
      <c r="B64" s="22" t="s">
        <v>84</v>
      </c>
      <c r="C64" s="45"/>
      <c r="D64" s="23" t="s">
        <v>15</v>
      </c>
      <c r="E64" s="23" t="s">
        <v>15</v>
      </c>
      <c r="F64" s="24" t="s">
        <v>85</v>
      </c>
      <c r="G64" s="28"/>
      <c r="H64" s="28"/>
      <c r="I64" s="28"/>
      <c r="J64">
        <f t="shared" si="3"/>
        <v>0</v>
      </c>
      <c r="K64">
        <f t="shared" si="4"/>
        <v>0</v>
      </c>
    </row>
    <row r="65" spans="1:11" x14ac:dyDescent="0.25">
      <c r="A65" s="66"/>
      <c r="B65" s="25" t="s">
        <v>84</v>
      </c>
      <c r="C65" s="34"/>
      <c r="D65" s="26">
        <v>716</v>
      </c>
      <c r="E65" s="26">
        <v>795</v>
      </c>
      <c r="F65" s="27" t="s">
        <v>86</v>
      </c>
      <c r="G65" s="28"/>
      <c r="H65" s="28"/>
      <c r="I65" s="28"/>
      <c r="J65">
        <f t="shared" si="3"/>
        <v>0</v>
      </c>
      <c r="K65">
        <f t="shared" si="4"/>
        <v>0</v>
      </c>
    </row>
    <row r="66" spans="1:11" x14ac:dyDescent="0.25">
      <c r="A66" s="66"/>
      <c r="B66" s="39" t="s">
        <v>87</v>
      </c>
      <c r="C66" s="40"/>
      <c r="D66" s="41">
        <v>580</v>
      </c>
      <c r="E66" s="41">
        <v>645</v>
      </c>
      <c r="F66" s="42" t="s">
        <v>89</v>
      </c>
      <c r="G66" s="28"/>
      <c r="H66" s="28"/>
      <c r="I66" s="28"/>
      <c r="J66">
        <f t="shared" si="3"/>
        <v>0</v>
      </c>
      <c r="K66">
        <f t="shared" si="4"/>
        <v>0</v>
      </c>
    </row>
    <row r="67" spans="1:11" x14ac:dyDescent="0.25">
      <c r="A67" s="66"/>
      <c r="B67" s="43" t="s">
        <v>88</v>
      </c>
      <c r="C67" s="29"/>
      <c r="D67" s="30"/>
      <c r="E67" s="30"/>
      <c r="F67" s="31"/>
      <c r="G67" s="28"/>
      <c r="H67" s="28"/>
      <c r="I67" s="28"/>
      <c r="J67">
        <f t="shared" si="3"/>
        <v>0</v>
      </c>
      <c r="K67">
        <f t="shared" si="4"/>
        <v>0</v>
      </c>
    </row>
    <row r="68" spans="1:11" x14ac:dyDescent="0.25">
      <c r="A68" s="66"/>
      <c r="B68" s="39" t="s">
        <v>90</v>
      </c>
      <c r="C68" s="40"/>
      <c r="D68" s="26">
        <v>446</v>
      </c>
      <c r="E68" s="26">
        <v>495</v>
      </c>
      <c r="F68" s="27" t="s">
        <v>91</v>
      </c>
      <c r="G68" s="28"/>
      <c r="H68" s="28"/>
      <c r="I68" s="28"/>
      <c r="J68">
        <f t="shared" si="3"/>
        <v>0</v>
      </c>
      <c r="K68">
        <f t="shared" si="4"/>
        <v>0</v>
      </c>
    </row>
    <row r="69" spans="1:11" x14ac:dyDescent="0.25">
      <c r="A69" s="66"/>
      <c r="B69" s="43" t="s">
        <v>92</v>
      </c>
      <c r="C69" s="29"/>
      <c r="D69" s="30" t="s">
        <v>65</v>
      </c>
      <c r="E69" s="30" t="s">
        <v>65</v>
      </c>
      <c r="F69" s="31" t="s">
        <v>91</v>
      </c>
      <c r="G69" s="28"/>
      <c r="H69" s="28"/>
      <c r="I69" s="28"/>
      <c r="J69">
        <f t="shared" si="3"/>
        <v>0</v>
      </c>
      <c r="K69">
        <f t="shared" si="4"/>
        <v>0</v>
      </c>
    </row>
    <row r="70" spans="1:11" x14ac:dyDescent="0.25">
      <c r="A70" s="66"/>
      <c r="B70" s="39" t="s">
        <v>93</v>
      </c>
      <c r="C70" s="40"/>
      <c r="D70" s="41">
        <v>896</v>
      </c>
      <c r="E70" s="41">
        <v>995</v>
      </c>
      <c r="F70" s="42" t="s">
        <v>94</v>
      </c>
      <c r="G70" s="28"/>
      <c r="H70" s="28"/>
      <c r="I70" s="28"/>
      <c r="J70">
        <f t="shared" si="3"/>
        <v>0</v>
      </c>
      <c r="K70">
        <f t="shared" si="4"/>
        <v>0</v>
      </c>
    </row>
    <row r="71" spans="1:11" x14ac:dyDescent="0.25">
      <c r="A71" s="66"/>
      <c r="B71" s="43" t="s">
        <v>185</v>
      </c>
      <c r="C71" s="29"/>
      <c r="D71" s="30">
        <v>806</v>
      </c>
      <c r="E71" s="30">
        <v>895</v>
      </c>
      <c r="F71" s="31" t="s">
        <v>94</v>
      </c>
      <c r="G71" s="28"/>
      <c r="H71" s="28"/>
      <c r="I71" s="28"/>
      <c r="J71">
        <f t="shared" si="3"/>
        <v>0</v>
      </c>
      <c r="K71">
        <f t="shared" si="4"/>
        <v>0</v>
      </c>
    </row>
    <row r="72" spans="1:11" x14ac:dyDescent="0.25">
      <c r="A72" s="66"/>
      <c r="B72" s="39" t="s">
        <v>95</v>
      </c>
      <c r="C72" s="40"/>
      <c r="D72" s="41">
        <v>3686</v>
      </c>
      <c r="E72" s="41">
        <v>4095</v>
      </c>
      <c r="F72" s="42" t="s">
        <v>97</v>
      </c>
      <c r="G72" s="28"/>
      <c r="H72" s="28"/>
      <c r="I72" s="28"/>
      <c r="J72">
        <f t="shared" si="3"/>
        <v>0</v>
      </c>
      <c r="K72">
        <f t="shared" si="4"/>
        <v>0</v>
      </c>
    </row>
    <row r="73" spans="1:11" x14ac:dyDescent="0.25">
      <c r="A73" s="66"/>
      <c r="B73" s="43" t="s">
        <v>96</v>
      </c>
      <c r="C73" s="29"/>
      <c r="D73" s="30"/>
      <c r="E73" s="30"/>
      <c r="F73" s="31"/>
      <c r="G73" s="28"/>
      <c r="H73" s="28"/>
      <c r="I73" s="28"/>
      <c r="J73">
        <f t="shared" si="3"/>
        <v>0</v>
      </c>
      <c r="K73">
        <f t="shared" si="4"/>
        <v>0</v>
      </c>
    </row>
    <row r="74" spans="1:11" x14ac:dyDescent="0.25">
      <c r="A74" s="66"/>
      <c r="B74" s="25" t="s">
        <v>98</v>
      </c>
      <c r="C74" s="34"/>
      <c r="D74" s="26">
        <v>27</v>
      </c>
      <c r="E74" s="26">
        <v>30</v>
      </c>
      <c r="F74" s="27" t="s">
        <v>99</v>
      </c>
      <c r="G74" s="28"/>
      <c r="H74" s="28"/>
      <c r="I74" s="28"/>
      <c r="J74">
        <f t="shared" si="3"/>
        <v>0</v>
      </c>
      <c r="K74">
        <f t="shared" si="4"/>
        <v>0</v>
      </c>
    </row>
    <row r="75" spans="1:11" x14ac:dyDescent="0.25">
      <c r="A75" s="66"/>
      <c r="B75" s="22" t="s">
        <v>100</v>
      </c>
      <c r="C75" s="45"/>
      <c r="D75" s="23">
        <v>68</v>
      </c>
      <c r="E75" s="23">
        <v>75</v>
      </c>
      <c r="F75" s="24" t="s">
        <v>101</v>
      </c>
      <c r="G75" s="28"/>
      <c r="H75" s="28"/>
      <c r="I75" s="28"/>
      <c r="J75">
        <f t="shared" si="3"/>
        <v>0</v>
      </c>
      <c r="K75">
        <f t="shared" si="4"/>
        <v>0</v>
      </c>
    </row>
    <row r="76" spans="1:11" x14ac:dyDescent="0.25">
      <c r="A76" s="66"/>
      <c r="B76" s="25" t="s">
        <v>102</v>
      </c>
      <c r="C76" s="34"/>
      <c r="D76" s="26">
        <v>1570</v>
      </c>
      <c r="E76" s="26">
        <v>1745</v>
      </c>
      <c r="F76" s="27" t="s">
        <v>104</v>
      </c>
      <c r="G76" s="28"/>
      <c r="H76" s="28"/>
      <c r="I76" s="28"/>
      <c r="J76">
        <f t="shared" si="3"/>
        <v>0</v>
      </c>
      <c r="K76">
        <f t="shared" si="4"/>
        <v>0</v>
      </c>
    </row>
    <row r="77" spans="1:11" x14ac:dyDescent="0.25">
      <c r="A77" s="66"/>
      <c r="B77" s="33" t="s">
        <v>103</v>
      </c>
      <c r="C77" s="25"/>
      <c r="D77" s="26"/>
      <c r="E77" s="26"/>
      <c r="F77" s="27"/>
      <c r="G77" s="28"/>
      <c r="H77" s="28"/>
      <c r="I77" s="28"/>
      <c r="J77">
        <f t="shared" si="3"/>
        <v>0</v>
      </c>
      <c r="K77">
        <f t="shared" si="4"/>
        <v>0</v>
      </c>
    </row>
    <row r="78" spans="1:11" x14ac:dyDescent="0.25">
      <c r="A78" s="66"/>
      <c r="B78" s="39" t="s">
        <v>105</v>
      </c>
      <c r="C78" s="40"/>
      <c r="D78" s="41">
        <v>716</v>
      </c>
      <c r="E78" s="41">
        <v>795</v>
      </c>
      <c r="F78" s="42" t="s">
        <v>106</v>
      </c>
      <c r="G78" s="28"/>
      <c r="H78" s="28"/>
      <c r="I78" s="28"/>
      <c r="J78">
        <f t="shared" si="3"/>
        <v>0</v>
      </c>
      <c r="K78">
        <f t="shared" si="4"/>
        <v>0</v>
      </c>
    </row>
    <row r="79" spans="1:11" x14ac:dyDescent="0.25">
      <c r="A79" s="66"/>
      <c r="B79" s="43" t="s">
        <v>107</v>
      </c>
      <c r="C79" s="29"/>
      <c r="D79" s="30">
        <v>716</v>
      </c>
      <c r="E79" s="30">
        <v>795</v>
      </c>
      <c r="F79" s="31" t="s">
        <v>106</v>
      </c>
      <c r="G79" s="28"/>
      <c r="H79" s="28"/>
      <c r="I79" s="28"/>
      <c r="J79">
        <f t="shared" si="3"/>
        <v>0</v>
      </c>
      <c r="K79">
        <f t="shared" si="4"/>
        <v>0</v>
      </c>
    </row>
    <row r="80" spans="1:11" x14ac:dyDescent="0.25">
      <c r="A80" s="66"/>
      <c r="B80" s="25" t="s">
        <v>420</v>
      </c>
      <c r="C80" s="34"/>
      <c r="D80" s="26">
        <v>176</v>
      </c>
      <c r="E80" s="26">
        <v>195</v>
      </c>
      <c r="F80" s="27" t="s">
        <v>56</v>
      </c>
      <c r="G80" s="28"/>
      <c r="H80" s="28"/>
      <c r="I80" s="28"/>
      <c r="J80">
        <f t="shared" si="3"/>
        <v>0</v>
      </c>
      <c r="K80">
        <f t="shared" si="4"/>
        <v>0</v>
      </c>
    </row>
    <row r="81" spans="1:12" x14ac:dyDescent="0.25">
      <c r="A81" s="66"/>
      <c r="B81" s="117" t="s">
        <v>433</v>
      </c>
      <c r="C81" s="113"/>
      <c r="D81" s="107">
        <v>86</v>
      </c>
      <c r="E81" s="107">
        <v>95</v>
      </c>
      <c r="F81" s="183" t="s">
        <v>411</v>
      </c>
      <c r="G81" s="183"/>
      <c r="H81" s="183"/>
      <c r="I81" s="183"/>
      <c r="J81">
        <f>IF(NOT(ISBLANK(A81)),D81,0)</f>
        <v>0</v>
      </c>
      <c r="K81">
        <f>IF(NOT(ISBLANK(A81)),E81,0)</f>
        <v>0</v>
      </c>
      <c r="L81" s="183"/>
    </row>
    <row r="82" spans="1:12" x14ac:dyDescent="0.25">
      <c r="A82" s="66"/>
      <c r="B82" s="25" t="s">
        <v>434</v>
      </c>
      <c r="C82" s="34"/>
      <c r="D82" s="26">
        <v>3596</v>
      </c>
      <c r="E82" s="26">
        <v>3995</v>
      </c>
      <c r="F82" s="27" t="s">
        <v>436</v>
      </c>
      <c r="G82" s="28"/>
      <c r="H82" s="28"/>
      <c r="I82" s="28"/>
      <c r="J82">
        <f t="shared" ref="J82:J84" si="5">IF(NOT(ISBLANK(A82)),D82,0)</f>
        <v>0</v>
      </c>
      <c r="K82">
        <f t="shared" ref="K82:K84" si="6">IF(NOT(ISBLANK(A82)),E82,0)</f>
        <v>0</v>
      </c>
    </row>
    <row r="83" spans="1:12" x14ac:dyDescent="0.25">
      <c r="A83" s="66"/>
      <c r="B83" s="33" t="s">
        <v>437</v>
      </c>
      <c r="C83" s="25"/>
      <c r="D83" s="26"/>
      <c r="E83" s="26"/>
      <c r="F83" s="27"/>
      <c r="G83" s="28"/>
      <c r="H83" s="28"/>
      <c r="I83" s="28"/>
      <c r="J83">
        <f t="shared" si="5"/>
        <v>0</v>
      </c>
      <c r="K83">
        <f t="shared" si="6"/>
        <v>0</v>
      </c>
    </row>
    <row r="84" spans="1:12" x14ac:dyDescent="0.25">
      <c r="A84" s="66"/>
      <c r="B84" s="72" t="s">
        <v>435</v>
      </c>
      <c r="C84" s="55"/>
      <c r="D84" s="52"/>
      <c r="E84" s="52"/>
      <c r="F84" s="53"/>
      <c r="G84" s="28"/>
      <c r="H84" s="28"/>
      <c r="I84" s="28"/>
      <c r="J84">
        <f t="shared" si="5"/>
        <v>0</v>
      </c>
      <c r="K84">
        <f t="shared" si="6"/>
        <v>0</v>
      </c>
    </row>
    <row r="85" spans="1:12" x14ac:dyDescent="0.25">
      <c r="A85" s="59"/>
      <c r="B85" s="71"/>
      <c r="C85" s="57"/>
      <c r="D85" s="44"/>
      <c r="E85" s="44"/>
      <c r="F85" s="59"/>
      <c r="G85" s="28"/>
      <c r="H85" s="28"/>
      <c r="I85" s="28"/>
      <c r="J85">
        <f t="shared" si="3"/>
        <v>0</v>
      </c>
      <c r="K85">
        <f t="shared" si="4"/>
        <v>0</v>
      </c>
    </row>
    <row r="86" spans="1:12" x14ac:dyDescent="0.25">
      <c r="A86" s="59"/>
      <c r="B86" s="71"/>
      <c r="C86" s="57"/>
      <c r="D86" s="44"/>
      <c r="E86" s="44"/>
      <c r="F86" s="59"/>
      <c r="G86" s="28"/>
      <c r="H86" s="28"/>
      <c r="I86" s="28"/>
      <c r="J86">
        <f t="shared" si="3"/>
        <v>0</v>
      </c>
      <c r="K86">
        <f t="shared" si="4"/>
        <v>0</v>
      </c>
    </row>
    <row r="87" spans="1:12" x14ac:dyDescent="0.25">
      <c r="A87" s="66"/>
      <c r="B87" s="46" t="s">
        <v>108</v>
      </c>
      <c r="C87" s="47"/>
      <c r="D87" s="26"/>
      <c r="E87" s="26"/>
      <c r="F87" s="27"/>
      <c r="G87" s="28"/>
      <c r="H87" s="28"/>
      <c r="I87" s="28"/>
      <c r="J87">
        <f t="shared" si="3"/>
        <v>0</v>
      </c>
      <c r="K87">
        <f t="shared" si="4"/>
        <v>0</v>
      </c>
    </row>
    <row r="88" spans="1:12" x14ac:dyDescent="0.25">
      <c r="A88" s="66"/>
      <c r="B88" s="22" t="s">
        <v>109</v>
      </c>
      <c r="C88" s="45"/>
      <c r="D88" s="23">
        <v>149</v>
      </c>
      <c r="E88" s="23">
        <v>165</v>
      </c>
      <c r="F88" s="24" t="s">
        <v>110</v>
      </c>
      <c r="G88" s="28"/>
      <c r="H88" s="28"/>
      <c r="I88" s="28"/>
      <c r="J88">
        <f t="shared" si="3"/>
        <v>0</v>
      </c>
      <c r="K88">
        <f t="shared" si="4"/>
        <v>0</v>
      </c>
    </row>
    <row r="89" spans="1:12" x14ac:dyDescent="0.25">
      <c r="A89" s="66"/>
      <c r="B89" s="25" t="s">
        <v>111</v>
      </c>
      <c r="C89" s="34"/>
      <c r="D89" s="26">
        <v>31</v>
      </c>
      <c r="E89" s="26">
        <v>35</v>
      </c>
      <c r="F89" s="27" t="s">
        <v>113</v>
      </c>
      <c r="G89" s="28"/>
      <c r="H89" s="28"/>
      <c r="I89" s="28"/>
      <c r="J89">
        <f t="shared" si="3"/>
        <v>0</v>
      </c>
      <c r="K89">
        <f t="shared" si="4"/>
        <v>0</v>
      </c>
    </row>
    <row r="90" spans="1:12" x14ac:dyDescent="0.25">
      <c r="A90" s="66"/>
      <c r="B90" s="72" t="s">
        <v>112</v>
      </c>
      <c r="C90" s="55"/>
      <c r="D90" s="52"/>
      <c r="E90" s="52"/>
      <c r="F90" s="53"/>
      <c r="G90" s="28"/>
      <c r="H90" s="28"/>
      <c r="I90" s="28"/>
      <c r="J90">
        <f t="shared" si="3"/>
        <v>0</v>
      </c>
      <c r="K90">
        <f t="shared" si="4"/>
        <v>0</v>
      </c>
    </row>
    <row r="91" spans="1:12" x14ac:dyDescent="0.25">
      <c r="A91" s="66"/>
      <c r="B91" s="78" t="s">
        <v>192</v>
      </c>
      <c r="C91" s="79"/>
      <c r="D91" s="54">
        <v>473</v>
      </c>
      <c r="E91" s="54">
        <v>525</v>
      </c>
      <c r="F91" s="80" t="s">
        <v>193</v>
      </c>
      <c r="G91" s="28"/>
      <c r="H91" s="28"/>
      <c r="I91" s="28"/>
      <c r="J91">
        <f t="shared" si="3"/>
        <v>0</v>
      </c>
      <c r="K91">
        <f t="shared" si="4"/>
        <v>0</v>
      </c>
    </row>
    <row r="92" spans="1:12" x14ac:dyDescent="0.25">
      <c r="A92" s="66"/>
      <c r="B92" s="88" t="s">
        <v>413</v>
      </c>
      <c r="C92" s="5"/>
      <c r="D92" s="2">
        <v>176</v>
      </c>
      <c r="E92" s="107">
        <v>195</v>
      </c>
      <c r="F92" s="183" t="s">
        <v>414</v>
      </c>
      <c r="G92" s="183"/>
      <c r="H92" s="183"/>
      <c r="I92" s="183"/>
      <c r="J92">
        <f t="shared" si="3"/>
        <v>0</v>
      </c>
      <c r="K92">
        <f t="shared" si="4"/>
        <v>0</v>
      </c>
      <c r="L92" s="183"/>
    </row>
    <row r="93" spans="1:12" x14ac:dyDescent="0.25">
      <c r="A93" s="66"/>
      <c r="B93" s="81" t="s">
        <v>114</v>
      </c>
      <c r="C93" s="34"/>
      <c r="D93" s="26">
        <v>72</v>
      </c>
      <c r="E93" s="26">
        <v>80</v>
      </c>
      <c r="F93" s="27" t="s">
        <v>116</v>
      </c>
      <c r="G93" s="28"/>
      <c r="H93" s="28"/>
      <c r="I93" s="28"/>
      <c r="J93">
        <f t="shared" si="3"/>
        <v>0</v>
      </c>
      <c r="K93">
        <f t="shared" si="4"/>
        <v>0</v>
      </c>
    </row>
    <row r="94" spans="1:12" x14ac:dyDescent="0.25">
      <c r="A94" s="66"/>
      <c r="B94" s="33" t="s">
        <v>115</v>
      </c>
      <c r="C94" s="25"/>
      <c r="D94" s="26"/>
      <c r="E94" s="26"/>
      <c r="F94" s="27"/>
      <c r="G94" s="28"/>
      <c r="H94" s="28"/>
      <c r="I94" s="28"/>
      <c r="J94">
        <f t="shared" si="3"/>
        <v>0</v>
      </c>
      <c r="K94">
        <f t="shared" si="4"/>
        <v>0</v>
      </c>
    </row>
    <row r="95" spans="1:12" x14ac:dyDescent="0.25">
      <c r="A95" s="66"/>
      <c r="B95" s="39" t="s">
        <v>117</v>
      </c>
      <c r="C95" s="40"/>
      <c r="D95" s="41">
        <v>473</v>
      </c>
      <c r="E95" s="41">
        <v>525</v>
      </c>
      <c r="F95" s="42" t="s">
        <v>119</v>
      </c>
      <c r="G95" s="28"/>
      <c r="H95" s="28"/>
      <c r="I95" s="28"/>
      <c r="J95">
        <f t="shared" ref="J95:J116" si="7">IF(NOT(ISBLANK(A95)),D95,0)</f>
        <v>0</v>
      </c>
      <c r="K95">
        <f t="shared" ref="K95:K116" si="8">IF(NOT(ISBLANK(A95)),E95,0)</f>
        <v>0</v>
      </c>
    </row>
    <row r="96" spans="1:12" x14ac:dyDescent="0.25">
      <c r="A96" s="66"/>
      <c r="B96" s="43" t="s">
        <v>118</v>
      </c>
      <c r="C96" s="29"/>
      <c r="D96" s="30"/>
      <c r="E96" s="30"/>
      <c r="F96" s="31"/>
      <c r="G96" s="28"/>
      <c r="H96" s="28"/>
      <c r="I96" s="28"/>
      <c r="J96">
        <f t="shared" si="7"/>
        <v>0</v>
      </c>
      <c r="K96">
        <f t="shared" si="8"/>
        <v>0</v>
      </c>
    </row>
    <row r="97" spans="1:12" x14ac:dyDescent="0.25">
      <c r="A97" s="66"/>
      <c r="B97" s="39" t="s">
        <v>194</v>
      </c>
      <c r="C97" s="40"/>
      <c r="D97" s="41">
        <v>878</v>
      </c>
      <c r="E97" s="41">
        <v>975</v>
      </c>
      <c r="F97" s="42" t="s">
        <v>119</v>
      </c>
      <c r="G97" s="28"/>
      <c r="H97" s="28"/>
      <c r="I97" s="28"/>
      <c r="J97">
        <f t="shared" si="7"/>
        <v>0</v>
      </c>
      <c r="K97">
        <f t="shared" si="8"/>
        <v>0</v>
      </c>
    </row>
    <row r="98" spans="1:12" x14ac:dyDescent="0.25">
      <c r="A98" s="66"/>
      <c r="B98" s="43" t="s">
        <v>67</v>
      </c>
      <c r="C98" s="29"/>
      <c r="D98" s="30"/>
      <c r="E98" s="30"/>
      <c r="F98" s="31"/>
      <c r="G98" s="28"/>
      <c r="H98" s="28"/>
      <c r="I98" s="28"/>
      <c r="J98">
        <f t="shared" si="7"/>
        <v>0</v>
      </c>
      <c r="K98">
        <f t="shared" si="8"/>
        <v>0</v>
      </c>
    </row>
    <row r="99" spans="1:12" x14ac:dyDescent="0.25">
      <c r="A99" s="66"/>
      <c r="B99" s="25" t="s">
        <v>120</v>
      </c>
      <c r="C99" s="34"/>
      <c r="D99" s="26">
        <v>608</v>
      </c>
      <c r="E99" s="26">
        <v>675</v>
      </c>
      <c r="F99" s="27" t="s">
        <v>121</v>
      </c>
      <c r="G99" s="28"/>
      <c r="H99" s="28"/>
      <c r="I99" s="28"/>
      <c r="J99">
        <f t="shared" si="7"/>
        <v>0</v>
      </c>
      <c r="K99">
        <f t="shared" si="8"/>
        <v>0</v>
      </c>
    </row>
    <row r="100" spans="1:12" x14ac:dyDescent="0.25">
      <c r="A100" s="66"/>
      <c r="B100" s="22" t="s">
        <v>122</v>
      </c>
      <c r="C100" s="45"/>
      <c r="D100" s="23">
        <v>220</v>
      </c>
      <c r="E100" s="23">
        <v>245</v>
      </c>
      <c r="F100" s="24" t="s">
        <v>123</v>
      </c>
      <c r="G100" s="28"/>
      <c r="H100" s="28"/>
      <c r="I100" s="28"/>
      <c r="J100">
        <f t="shared" si="7"/>
        <v>0</v>
      </c>
      <c r="K100">
        <f t="shared" si="8"/>
        <v>0</v>
      </c>
    </row>
    <row r="101" spans="1:12" x14ac:dyDescent="0.25">
      <c r="A101" s="66"/>
      <c r="B101" s="25" t="s">
        <v>124</v>
      </c>
      <c r="C101" s="34"/>
      <c r="D101" s="26">
        <v>158</v>
      </c>
      <c r="E101" s="26">
        <v>175</v>
      </c>
      <c r="F101" s="27" t="s">
        <v>126</v>
      </c>
      <c r="G101" s="28"/>
      <c r="H101" s="28"/>
      <c r="I101" s="28"/>
      <c r="J101">
        <f t="shared" si="7"/>
        <v>0</v>
      </c>
      <c r="K101">
        <f t="shared" si="8"/>
        <v>0</v>
      </c>
    </row>
    <row r="102" spans="1:12" x14ac:dyDescent="0.25">
      <c r="A102" s="66"/>
      <c r="B102" s="33" t="s">
        <v>125</v>
      </c>
      <c r="C102" s="25"/>
      <c r="D102" s="26"/>
      <c r="E102" s="26"/>
      <c r="F102" s="27"/>
      <c r="G102" s="28"/>
      <c r="H102" s="28"/>
      <c r="I102" s="28"/>
      <c r="J102">
        <f t="shared" si="7"/>
        <v>0</v>
      </c>
      <c r="K102">
        <f t="shared" si="8"/>
        <v>0</v>
      </c>
    </row>
    <row r="103" spans="1:12" x14ac:dyDescent="0.25">
      <c r="A103" s="66"/>
      <c r="B103" s="22" t="s">
        <v>127</v>
      </c>
      <c r="C103" s="45"/>
      <c r="D103" s="23">
        <v>1576</v>
      </c>
      <c r="E103" s="23">
        <v>1750</v>
      </c>
      <c r="F103" s="24" t="s">
        <v>182</v>
      </c>
      <c r="G103" s="28"/>
      <c r="H103" s="28"/>
      <c r="I103" s="28"/>
      <c r="J103">
        <f t="shared" si="7"/>
        <v>0</v>
      </c>
      <c r="K103">
        <f t="shared" si="8"/>
        <v>0</v>
      </c>
    </row>
    <row r="104" spans="1:12" x14ac:dyDescent="0.25">
      <c r="A104" s="66"/>
      <c r="B104" s="25" t="s">
        <v>128</v>
      </c>
      <c r="C104" s="34"/>
      <c r="D104" s="26">
        <v>113</v>
      </c>
      <c r="E104" s="26">
        <v>125</v>
      </c>
      <c r="F104" s="27" t="s">
        <v>130</v>
      </c>
      <c r="G104" s="28"/>
      <c r="H104" s="28"/>
      <c r="I104" s="28"/>
      <c r="J104">
        <f t="shared" si="7"/>
        <v>0</v>
      </c>
      <c r="K104">
        <f t="shared" si="8"/>
        <v>0</v>
      </c>
    </row>
    <row r="105" spans="1:12" x14ac:dyDescent="0.25">
      <c r="A105" s="66"/>
      <c r="B105" s="72" t="s">
        <v>129</v>
      </c>
      <c r="C105" s="25"/>
      <c r="D105" s="26"/>
      <c r="E105" s="26"/>
      <c r="F105" s="27"/>
      <c r="G105" s="28"/>
      <c r="H105" s="28"/>
      <c r="I105" s="28"/>
      <c r="J105">
        <f t="shared" si="7"/>
        <v>0</v>
      </c>
      <c r="K105">
        <f t="shared" si="8"/>
        <v>0</v>
      </c>
    </row>
    <row r="106" spans="1:12" x14ac:dyDescent="0.25">
      <c r="A106" s="66"/>
      <c r="B106" s="29" t="s">
        <v>131</v>
      </c>
      <c r="C106" s="45"/>
      <c r="D106" s="23">
        <v>293</v>
      </c>
      <c r="E106" s="23">
        <v>325</v>
      </c>
      <c r="F106" s="24" t="s">
        <v>132</v>
      </c>
      <c r="G106" s="28"/>
      <c r="H106" s="28"/>
      <c r="I106" s="28"/>
      <c r="J106">
        <f t="shared" si="7"/>
        <v>0</v>
      </c>
      <c r="K106">
        <f t="shared" si="8"/>
        <v>0</v>
      </c>
    </row>
    <row r="107" spans="1:12" x14ac:dyDescent="0.25">
      <c r="A107" s="66"/>
      <c r="B107" s="25" t="s">
        <v>133</v>
      </c>
      <c r="C107" s="34"/>
      <c r="D107" s="26">
        <v>266</v>
      </c>
      <c r="E107" s="26">
        <v>295</v>
      </c>
      <c r="F107" s="27" t="s">
        <v>134</v>
      </c>
      <c r="G107" s="28"/>
      <c r="H107" s="28"/>
      <c r="I107" s="28"/>
      <c r="J107">
        <f t="shared" si="7"/>
        <v>0</v>
      </c>
      <c r="K107">
        <f t="shared" si="8"/>
        <v>0</v>
      </c>
    </row>
    <row r="108" spans="1:12" x14ac:dyDescent="0.25">
      <c r="A108" s="66"/>
      <c r="B108" s="33" t="s">
        <v>118</v>
      </c>
      <c r="C108" s="25"/>
      <c r="D108" s="26"/>
      <c r="E108" s="26"/>
      <c r="F108" s="27"/>
      <c r="G108" s="28"/>
      <c r="H108" s="28"/>
      <c r="I108" s="28"/>
      <c r="J108">
        <f t="shared" si="7"/>
        <v>0</v>
      </c>
      <c r="K108">
        <f t="shared" si="8"/>
        <v>0</v>
      </c>
    </row>
    <row r="109" spans="1:12" x14ac:dyDescent="0.25">
      <c r="A109" s="66"/>
      <c r="B109" s="22" t="s">
        <v>135</v>
      </c>
      <c r="C109" s="45"/>
      <c r="D109" s="23">
        <v>176</v>
      </c>
      <c r="E109" s="23">
        <v>195</v>
      </c>
      <c r="F109" s="24" t="s">
        <v>136</v>
      </c>
      <c r="G109" s="28"/>
      <c r="H109" s="28"/>
      <c r="I109" s="28"/>
      <c r="J109">
        <f t="shared" si="7"/>
        <v>0</v>
      </c>
      <c r="K109">
        <f t="shared" si="8"/>
        <v>0</v>
      </c>
    </row>
    <row r="110" spans="1:12" x14ac:dyDescent="0.25">
      <c r="A110" s="66"/>
      <c r="B110" s="25" t="s">
        <v>137</v>
      </c>
      <c r="C110" s="34"/>
      <c r="D110" s="26">
        <v>1576</v>
      </c>
      <c r="E110" s="26">
        <v>1750</v>
      </c>
      <c r="F110" s="27" t="s">
        <v>139</v>
      </c>
      <c r="G110" s="28"/>
      <c r="H110" s="28"/>
      <c r="I110" s="28"/>
      <c r="J110">
        <f t="shared" si="7"/>
        <v>0</v>
      </c>
      <c r="K110">
        <f t="shared" si="8"/>
        <v>0</v>
      </c>
    </row>
    <row r="111" spans="1:12" x14ac:dyDescent="0.25">
      <c r="A111" s="66"/>
      <c r="B111" s="33" t="s">
        <v>138</v>
      </c>
      <c r="C111" s="25"/>
      <c r="D111" s="26"/>
      <c r="E111" s="26"/>
      <c r="F111" s="27"/>
      <c r="G111" s="28"/>
      <c r="H111" s="28"/>
      <c r="I111" s="28"/>
      <c r="J111">
        <f t="shared" si="7"/>
        <v>0</v>
      </c>
      <c r="K111">
        <f t="shared" si="8"/>
        <v>0</v>
      </c>
    </row>
    <row r="112" spans="1:12" x14ac:dyDescent="0.25">
      <c r="A112" s="66"/>
      <c r="B112" s="11" t="s">
        <v>415</v>
      </c>
      <c r="C112" s="10"/>
      <c r="D112" s="12">
        <v>806</v>
      </c>
      <c r="E112" s="12">
        <v>895</v>
      </c>
      <c r="F112" s="13" t="s">
        <v>417</v>
      </c>
      <c r="G112" s="13"/>
      <c r="H112" s="13"/>
      <c r="I112" s="13"/>
      <c r="J112">
        <f t="shared" si="7"/>
        <v>0</v>
      </c>
      <c r="K112">
        <f t="shared" si="8"/>
        <v>0</v>
      </c>
      <c r="L112" s="13"/>
    </row>
    <row r="113" spans="1:12" x14ac:dyDescent="0.25">
      <c r="A113" s="66"/>
      <c r="B113" s="100" t="s">
        <v>416</v>
      </c>
      <c r="C113" s="99"/>
      <c r="D113" s="15"/>
      <c r="E113" s="15"/>
      <c r="F113" s="183"/>
      <c r="G113" s="183"/>
      <c r="H113" s="183"/>
      <c r="I113" s="183"/>
      <c r="J113">
        <f t="shared" si="7"/>
        <v>0</v>
      </c>
      <c r="K113">
        <f t="shared" si="8"/>
        <v>0</v>
      </c>
      <c r="L113" s="183"/>
    </row>
    <row r="114" spans="1:12" x14ac:dyDescent="0.25">
      <c r="A114" s="66"/>
      <c r="B114" s="39" t="s">
        <v>140</v>
      </c>
      <c r="C114" s="40"/>
      <c r="D114" s="41">
        <v>220</v>
      </c>
      <c r="E114" s="41">
        <v>245</v>
      </c>
      <c r="F114" s="42" t="s">
        <v>142</v>
      </c>
      <c r="G114" s="28"/>
      <c r="H114" s="28"/>
      <c r="I114" s="28"/>
      <c r="J114">
        <f t="shared" si="7"/>
        <v>0</v>
      </c>
      <c r="K114">
        <f t="shared" si="8"/>
        <v>0</v>
      </c>
    </row>
    <row r="115" spans="1:12" x14ac:dyDescent="0.25">
      <c r="A115" s="66"/>
      <c r="B115" s="43" t="s">
        <v>141</v>
      </c>
      <c r="C115" s="29"/>
      <c r="D115" s="30"/>
      <c r="E115" s="30"/>
      <c r="F115" s="31"/>
      <c r="G115" s="28"/>
      <c r="H115" s="28"/>
      <c r="I115" s="28"/>
      <c r="J115">
        <f t="shared" si="7"/>
        <v>0</v>
      </c>
      <c r="K115">
        <f t="shared" si="8"/>
        <v>0</v>
      </c>
    </row>
    <row r="116" spans="1:12" x14ac:dyDescent="0.25">
      <c r="A116" s="59"/>
      <c r="B116" s="71"/>
      <c r="C116" s="57"/>
      <c r="D116" s="44"/>
      <c r="E116" s="44"/>
      <c r="F116" s="59"/>
      <c r="G116" s="28"/>
      <c r="H116" s="28"/>
      <c r="I116" s="28"/>
      <c r="J116">
        <f t="shared" si="7"/>
        <v>0</v>
      </c>
      <c r="K116">
        <f t="shared" si="8"/>
        <v>0</v>
      </c>
    </row>
    <row r="117" spans="1:12" x14ac:dyDescent="0.25">
      <c r="A117" s="59"/>
      <c r="B117" s="71"/>
      <c r="C117" s="57"/>
      <c r="D117" s="44"/>
      <c r="E117" s="44"/>
      <c r="F117" s="59"/>
      <c r="G117" s="28"/>
      <c r="H117" s="28"/>
      <c r="I117" s="28"/>
    </row>
    <row r="118" spans="1:12" x14ac:dyDescent="0.25">
      <c r="A118" s="66"/>
      <c r="B118" s="46" t="s">
        <v>148</v>
      </c>
      <c r="C118" s="28"/>
      <c r="D118" s="26"/>
      <c r="E118" s="26"/>
      <c r="F118" s="27"/>
      <c r="G118" s="28"/>
      <c r="H118" s="28"/>
      <c r="I118" s="28"/>
    </row>
    <row r="119" spans="1:12" x14ac:dyDescent="0.25">
      <c r="A119" s="66"/>
      <c r="B119" s="48" t="s">
        <v>147</v>
      </c>
      <c r="C119" s="48"/>
      <c r="D119" s="30" t="s">
        <v>65</v>
      </c>
      <c r="E119" s="30" t="s">
        <v>65</v>
      </c>
      <c r="F119" s="31" t="s">
        <v>183</v>
      </c>
      <c r="G119" s="28"/>
      <c r="H119" s="28"/>
      <c r="I119" s="28"/>
      <c r="J119">
        <f t="shared" ref="J119:J120" si="9">IF(NOT(ISBLANK(A119)),D119,0)</f>
        <v>0</v>
      </c>
      <c r="K119">
        <f t="shared" ref="K119:K120" si="10">IF(NOT(ISBLANK(A119)),E119,0)</f>
        <v>0</v>
      </c>
    </row>
    <row r="120" spans="1:12" x14ac:dyDescent="0.25">
      <c r="A120" s="66"/>
      <c r="B120" s="49" t="s">
        <v>149</v>
      </c>
      <c r="C120" s="49"/>
      <c r="D120" s="50">
        <v>1526</v>
      </c>
      <c r="E120" s="50">
        <v>1695</v>
      </c>
      <c r="F120" s="51" t="s">
        <v>184</v>
      </c>
      <c r="G120" s="28"/>
      <c r="H120" s="28"/>
      <c r="I120" s="28"/>
      <c r="J120">
        <f t="shared" si="9"/>
        <v>0</v>
      </c>
      <c r="K120">
        <f t="shared" si="10"/>
        <v>0</v>
      </c>
    </row>
    <row r="121" spans="1:12" x14ac:dyDescent="0.25">
      <c r="A121" s="66"/>
      <c r="B121" s="48"/>
      <c r="C121" s="49"/>
      <c r="D121" s="52"/>
      <c r="E121" s="52"/>
      <c r="F121" s="53"/>
      <c r="G121" s="28"/>
      <c r="H121" s="28"/>
      <c r="I121" s="28"/>
    </row>
    <row r="122" spans="1:12" hidden="1" x14ac:dyDescent="0.25">
      <c r="A122" s="66"/>
      <c r="B122" s="84" t="s">
        <v>150</v>
      </c>
      <c r="C122" s="84"/>
      <c r="D122" s="89">
        <v>220</v>
      </c>
      <c r="E122" s="89">
        <v>245</v>
      </c>
      <c r="F122" s="189" t="s">
        <v>158</v>
      </c>
      <c r="H122" s="193"/>
      <c r="I122" s="141"/>
      <c r="J122">
        <f t="shared" ref="J122" si="11">IF(NOT(ISBLANK(A122)),D122,0)</f>
        <v>0</v>
      </c>
      <c r="K122">
        <f t="shared" ref="K122" si="12">IF(NOT(ISBLANK(A122)),E122,0)</f>
        <v>0</v>
      </c>
    </row>
    <row r="123" spans="1:12" x14ac:dyDescent="0.25">
      <c r="A123" s="66"/>
      <c r="B123" s="84" t="s">
        <v>151</v>
      </c>
      <c r="C123" s="87"/>
      <c r="D123" s="89">
        <v>220</v>
      </c>
      <c r="E123" s="89">
        <v>245</v>
      </c>
      <c r="F123" s="189" t="s">
        <v>159</v>
      </c>
      <c r="H123" s="193"/>
      <c r="I123" s="141"/>
      <c r="J123">
        <f t="shared" ref="J123:J133" si="13">IF(NOT(ISBLANK(A123)),D123,0)</f>
        <v>0</v>
      </c>
      <c r="K123">
        <f t="shared" ref="K123:K133" si="14">IF(NOT(ISBLANK(A123)),E123,0)</f>
        <v>0</v>
      </c>
    </row>
    <row r="124" spans="1:12" x14ac:dyDescent="0.25">
      <c r="A124" s="66"/>
      <c r="B124" s="84" t="s">
        <v>152</v>
      </c>
      <c r="C124" s="87"/>
      <c r="D124" s="15" t="s">
        <v>65</v>
      </c>
      <c r="E124" s="15" t="s">
        <v>65</v>
      </c>
      <c r="F124" s="189" t="s">
        <v>160</v>
      </c>
      <c r="H124" s="193"/>
      <c r="I124" s="141"/>
      <c r="J124">
        <f t="shared" si="13"/>
        <v>0</v>
      </c>
      <c r="K124">
        <f t="shared" si="14"/>
        <v>0</v>
      </c>
    </row>
    <row r="125" spans="1:12" x14ac:dyDescent="0.25">
      <c r="A125" s="66"/>
      <c r="B125" s="84" t="s">
        <v>153</v>
      </c>
      <c r="C125" s="87"/>
      <c r="D125" s="89">
        <v>220</v>
      </c>
      <c r="E125" s="89">
        <v>245</v>
      </c>
      <c r="F125" s="189" t="s">
        <v>161</v>
      </c>
      <c r="H125" s="193"/>
      <c r="I125" s="141"/>
      <c r="J125">
        <f t="shared" si="13"/>
        <v>0</v>
      </c>
      <c r="K125">
        <f t="shared" si="14"/>
        <v>0</v>
      </c>
    </row>
    <row r="126" spans="1:12" x14ac:dyDescent="0.25">
      <c r="A126" s="66"/>
      <c r="B126" s="84" t="s">
        <v>154</v>
      </c>
      <c r="C126" s="87"/>
      <c r="D126" s="89">
        <v>220</v>
      </c>
      <c r="E126" s="89">
        <v>245</v>
      </c>
      <c r="F126" s="189" t="s">
        <v>162</v>
      </c>
      <c r="H126" s="193"/>
      <c r="I126" s="141"/>
      <c r="J126">
        <f t="shared" si="13"/>
        <v>0</v>
      </c>
      <c r="K126">
        <f t="shared" si="14"/>
        <v>0</v>
      </c>
    </row>
    <row r="127" spans="1:12" x14ac:dyDescent="0.25">
      <c r="A127" s="66"/>
      <c r="B127" s="112" t="s">
        <v>155</v>
      </c>
      <c r="C127" s="92"/>
      <c r="D127" s="94">
        <v>220</v>
      </c>
      <c r="E127" s="2">
        <v>245</v>
      </c>
      <c r="F127" s="170" t="s">
        <v>163</v>
      </c>
      <c r="H127" s="194"/>
      <c r="I127" s="141"/>
      <c r="J127">
        <f t="shared" si="13"/>
        <v>0</v>
      </c>
      <c r="K127">
        <f t="shared" si="14"/>
        <v>0</v>
      </c>
    </row>
    <row r="128" spans="1:12" x14ac:dyDescent="0.25">
      <c r="A128" s="66"/>
      <c r="B128" s="96" t="s">
        <v>372</v>
      </c>
      <c r="C128" s="84"/>
      <c r="D128" s="89"/>
      <c r="E128" s="89"/>
      <c r="F128" s="189"/>
      <c r="H128" s="193"/>
      <c r="I128" s="141"/>
      <c r="J128">
        <f t="shared" si="13"/>
        <v>0</v>
      </c>
      <c r="K128">
        <f t="shared" si="14"/>
        <v>0</v>
      </c>
    </row>
    <row r="129" spans="1:11" x14ac:dyDescent="0.25">
      <c r="A129" s="66"/>
      <c r="B129" s="112" t="s">
        <v>368</v>
      </c>
      <c r="C129" s="92"/>
      <c r="D129" s="94">
        <v>220</v>
      </c>
      <c r="E129" s="86">
        <v>245</v>
      </c>
      <c r="F129" s="190" t="s">
        <v>163</v>
      </c>
      <c r="H129" s="174"/>
      <c r="I129" s="141"/>
      <c r="J129">
        <f t="shared" si="13"/>
        <v>0</v>
      </c>
      <c r="K129">
        <f t="shared" si="14"/>
        <v>0</v>
      </c>
    </row>
    <row r="130" spans="1:11" x14ac:dyDescent="0.25">
      <c r="A130" s="66"/>
      <c r="B130" s="84" t="s">
        <v>432</v>
      </c>
      <c r="C130" s="87"/>
      <c r="D130" s="89">
        <v>220</v>
      </c>
      <c r="E130" s="89">
        <v>245</v>
      </c>
      <c r="F130" s="188" t="s">
        <v>418</v>
      </c>
      <c r="H130" s="195"/>
      <c r="I130" s="184"/>
      <c r="J130">
        <f>IF(NOT(ISBLANK(A130)),D130,0)</f>
        <v>0</v>
      </c>
      <c r="K130">
        <f>IF(NOT(ISBLANK(A130)),E130,0)</f>
        <v>0</v>
      </c>
    </row>
    <row r="131" spans="1:11" x14ac:dyDescent="0.25">
      <c r="A131" s="66"/>
      <c r="B131" s="88" t="s">
        <v>156</v>
      </c>
      <c r="C131" s="87"/>
      <c r="D131" s="86">
        <v>220</v>
      </c>
      <c r="E131" s="86">
        <v>245</v>
      </c>
      <c r="F131" s="188" t="s">
        <v>164</v>
      </c>
      <c r="H131" s="195"/>
      <c r="I131" s="141"/>
      <c r="J131">
        <f t="shared" si="13"/>
        <v>0</v>
      </c>
      <c r="K131">
        <f t="shared" si="14"/>
        <v>0</v>
      </c>
    </row>
    <row r="132" spans="1:11" x14ac:dyDescent="0.25">
      <c r="A132" s="66"/>
      <c r="B132" s="84" t="s">
        <v>186</v>
      </c>
      <c r="C132" s="87"/>
      <c r="D132" s="86">
        <v>220</v>
      </c>
      <c r="E132" s="86">
        <v>245</v>
      </c>
      <c r="F132" s="189" t="s">
        <v>187</v>
      </c>
      <c r="H132" s="193"/>
      <c r="I132" s="141"/>
      <c r="J132">
        <f t="shared" si="13"/>
        <v>0</v>
      </c>
      <c r="K132">
        <f t="shared" si="14"/>
        <v>0</v>
      </c>
    </row>
    <row r="133" spans="1:11" x14ac:dyDescent="0.25">
      <c r="A133" s="66"/>
      <c r="B133" s="87" t="s">
        <v>157</v>
      </c>
      <c r="C133" s="87"/>
      <c r="D133" s="86">
        <v>220</v>
      </c>
      <c r="E133" s="86">
        <v>245</v>
      </c>
      <c r="F133" s="189" t="s">
        <v>165</v>
      </c>
      <c r="H133" s="193"/>
      <c r="I133" s="141"/>
      <c r="J133">
        <f t="shared" si="13"/>
        <v>0</v>
      </c>
      <c r="K133">
        <f t="shared" si="14"/>
        <v>0</v>
      </c>
    </row>
    <row r="134" spans="1:11" x14ac:dyDescent="0.25">
      <c r="B134" s="28"/>
      <c r="C134" s="28"/>
      <c r="D134" s="26"/>
      <c r="E134" s="26"/>
      <c r="F134" s="27"/>
      <c r="G134" s="28"/>
      <c r="H134" s="28"/>
      <c r="I134" s="28"/>
    </row>
    <row r="135" spans="1:11" x14ac:dyDescent="0.25">
      <c r="B135" s="28" t="s">
        <v>166</v>
      </c>
      <c r="C135" s="69"/>
      <c r="D135" s="56">
        <f>SUM(J7,J19:J133)</f>
        <v>1495</v>
      </c>
      <c r="E135" s="56">
        <f>SUM(K7,K19:K133)</f>
        <v>1495</v>
      </c>
      <c r="F135" s="67"/>
      <c r="G135" s="28"/>
      <c r="H135" s="28"/>
      <c r="I135" s="28"/>
    </row>
    <row r="136" spans="1:11" x14ac:dyDescent="0.25">
      <c r="A136" s="65"/>
      <c r="B136" s="28"/>
      <c r="C136" s="70"/>
      <c r="D136" s="26"/>
      <c r="E136" s="76"/>
      <c r="F136" s="77"/>
      <c r="G136" s="28"/>
      <c r="H136" s="28"/>
      <c r="I136" s="28"/>
    </row>
    <row r="137" spans="1:11" x14ac:dyDescent="0.25">
      <c r="A137" s="66"/>
      <c r="B137" s="28" t="s">
        <v>167</v>
      </c>
      <c r="C137" s="68"/>
      <c r="D137" s="68">
        <f>PRODUCT(D135,0.99)</f>
        <v>1480.05</v>
      </c>
      <c r="E137" s="67">
        <f t="shared" ref="E137:E144" si="15">1-(D137/$E$135)</f>
        <v>1.0000000000000009E-2</v>
      </c>
      <c r="F137" s="27" t="s">
        <v>169</v>
      </c>
      <c r="G137" s="28"/>
      <c r="H137" s="28"/>
      <c r="I137" s="28"/>
      <c r="J137">
        <f>IF(NOT(ISBLANK(A137)),D137,0)</f>
        <v>0</v>
      </c>
    </row>
    <row r="138" spans="1:11" x14ac:dyDescent="0.25">
      <c r="A138" s="66"/>
      <c r="B138" s="28" t="s">
        <v>176</v>
      </c>
      <c r="C138" s="68"/>
      <c r="D138" s="68">
        <f>PRODUCT(D135,0.98)</f>
        <v>1465.1</v>
      </c>
      <c r="E138" s="67">
        <f t="shared" si="15"/>
        <v>2.0000000000000018E-2</v>
      </c>
      <c r="F138" s="27"/>
      <c r="G138" s="28"/>
      <c r="H138" s="28"/>
      <c r="I138" s="28"/>
      <c r="J138">
        <f t="shared" ref="J138:J144" si="16">IF(NOT(ISBLANK(A138)),D138,0)</f>
        <v>0</v>
      </c>
    </row>
    <row r="139" spans="1:11" x14ac:dyDescent="0.25">
      <c r="A139" s="66"/>
      <c r="B139" s="28" t="s">
        <v>168</v>
      </c>
      <c r="C139" s="68"/>
      <c r="D139" s="68">
        <f>PRODUCT(D135,0.97)</f>
        <v>1450.1499999999999</v>
      </c>
      <c r="E139" s="67">
        <f t="shared" si="15"/>
        <v>3.0000000000000138E-2</v>
      </c>
      <c r="F139" s="27"/>
      <c r="G139" s="28"/>
      <c r="H139" s="28"/>
      <c r="I139" s="28"/>
      <c r="J139">
        <f t="shared" si="16"/>
        <v>0</v>
      </c>
    </row>
    <row r="140" spans="1:11" x14ac:dyDescent="0.25">
      <c r="A140" s="66"/>
      <c r="B140" s="28" t="s">
        <v>177</v>
      </c>
      <c r="C140" s="68"/>
      <c r="D140" s="68">
        <f>PRODUCT(D135,0.96)</f>
        <v>1435.2</v>
      </c>
      <c r="E140" s="67">
        <f t="shared" si="15"/>
        <v>3.9999999999999925E-2</v>
      </c>
      <c r="F140" s="27"/>
      <c r="G140" s="28"/>
      <c r="H140" s="28"/>
      <c r="I140" s="28"/>
      <c r="J140">
        <f t="shared" si="16"/>
        <v>0</v>
      </c>
    </row>
    <row r="141" spans="1:11" x14ac:dyDescent="0.25">
      <c r="A141" s="66"/>
      <c r="B141" s="28" t="s">
        <v>173</v>
      </c>
      <c r="C141" s="68"/>
      <c r="D141" s="68">
        <f>PRODUCT(D135,0.95)</f>
        <v>1420.25</v>
      </c>
      <c r="E141" s="67">
        <f t="shared" si="15"/>
        <v>5.0000000000000044E-2</v>
      </c>
      <c r="F141" s="27"/>
      <c r="G141" s="28"/>
      <c r="H141" s="28"/>
      <c r="I141" s="28"/>
      <c r="J141">
        <f t="shared" si="16"/>
        <v>0</v>
      </c>
    </row>
    <row r="142" spans="1:11" x14ac:dyDescent="0.25">
      <c r="A142" s="66"/>
      <c r="B142" s="28" t="s">
        <v>178</v>
      </c>
      <c r="C142" s="68"/>
      <c r="D142" s="68">
        <f>PRODUCT(D135,0.94)</f>
        <v>1405.3</v>
      </c>
      <c r="E142" s="67">
        <f t="shared" si="15"/>
        <v>6.0000000000000053E-2</v>
      </c>
      <c r="F142" s="27"/>
      <c r="G142" s="28"/>
      <c r="H142" s="28"/>
      <c r="I142" s="28"/>
      <c r="J142">
        <f t="shared" si="16"/>
        <v>0</v>
      </c>
    </row>
    <row r="143" spans="1:11" x14ac:dyDescent="0.25">
      <c r="A143" s="66"/>
      <c r="B143" s="28" t="s">
        <v>179</v>
      </c>
      <c r="C143" s="68"/>
      <c r="D143" s="68">
        <f>PRODUCT(D135,0.93)</f>
        <v>1390.3500000000001</v>
      </c>
      <c r="E143" s="67">
        <f t="shared" si="15"/>
        <v>6.9999999999999951E-2</v>
      </c>
      <c r="F143" s="27"/>
      <c r="G143" s="28"/>
      <c r="H143" s="28"/>
      <c r="I143" s="28"/>
      <c r="J143">
        <f t="shared" si="16"/>
        <v>0</v>
      </c>
    </row>
    <row r="144" spans="1:11" x14ac:dyDescent="0.25">
      <c r="A144" s="66"/>
      <c r="B144" s="28" t="s">
        <v>180</v>
      </c>
      <c r="C144" s="68"/>
      <c r="D144" s="68">
        <f>PRODUCT(D135,0.92)</f>
        <v>1375.4</v>
      </c>
      <c r="E144" s="67">
        <f t="shared" si="15"/>
        <v>7.999999999999996E-2</v>
      </c>
      <c r="F144" s="27"/>
      <c r="G144" s="28"/>
      <c r="H144" s="28"/>
      <c r="I144" s="28"/>
      <c r="J144">
        <f t="shared" si="16"/>
        <v>0</v>
      </c>
    </row>
    <row r="145" spans="1:9" x14ac:dyDescent="0.25">
      <c r="B145" s="28"/>
      <c r="C145" s="28"/>
      <c r="D145" s="26"/>
      <c r="E145" s="26"/>
      <c r="F145" s="27"/>
      <c r="G145" s="28"/>
      <c r="H145" s="28"/>
      <c r="I145" s="28"/>
    </row>
    <row r="146" spans="1:9" x14ac:dyDescent="0.25">
      <c r="A146" s="1" t="s">
        <v>174</v>
      </c>
      <c r="B146" s="28" t="s">
        <v>170</v>
      </c>
      <c r="C146" s="28"/>
      <c r="D146" s="64">
        <v>8.6249999999999993E-2</v>
      </c>
      <c r="E146" s="26"/>
      <c r="F146" s="27" t="s">
        <v>171</v>
      </c>
      <c r="G146" s="28"/>
      <c r="H146" s="28"/>
      <c r="I146" s="28"/>
    </row>
    <row r="147" spans="1:9" x14ac:dyDescent="0.25">
      <c r="B147" s="28"/>
      <c r="C147" s="28"/>
      <c r="D147" s="26"/>
      <c r="E147" s="26"/>
      <c r="F147" s="27"/>
      <c r="G147" s="28"/>
      <c r="H147" s="28"/>
      <c r="I147" s="28"/>
    </row>
    <row r="148" spans="1:9" x14ac:dyDescent="0.25">
      <c r="B148" s="28" t="s">
        <v>172</v>
      </c>
      <c r="C148" s="28"/>
      <c r="D148" s="56">
        <f>SUM(J137:J144)*(1+D146)</f>
        <v>0</v>
      </c>
      <c r="E148" s="26"/>
      <c r="F148" s="27"/>
      <c r="G148" s="28"/>
      <c r="H148" s="28"/>
      <c r="I148" s="28"/>
    </row>
    <row r="149" spans="1:9" x14ac:dyDescent="0.25">
      <c r="B149" s="28"/>
      <c r="C149" s="28"/>
      <c r="D149" s="26"/>
      <c r="E149" s="26"/>
      <c r="F149" s="27"/>
      <c r="G149" s="28"/>
      <c r="H149" s="28"/>
      <c r="I149" s="28"/>
    </row>
    <row r="150" spans="1:9" x14ac:dyDescent="0.25">
      <c r="B150" s="28"/>
      <c r="C150" s="28"/>
      <c r="D150" s="26"/>
      <c r="E150" s="26"/>
      <c r="F150" s="27"/>
      <c r="G150" s="28"/>
      <c r="H150" s="28"/>
      <c r="I150" s="28"/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B4947-1FA3-4D98-9E8E-D2D7C95F9E08}">
  <sheetPr codeName="Sheet4"/>
  <dimension ref="A1:L92"/>
  <sheetViews>
    <sheetView zoomScale="70" zoomScaleNormal="70" workbookViewId="0">
      <selection activeCell="D75" sqref="D75"/>
    </sheetView>
  </sheetViews>
  <sheetFormatPr defaultColWidth="11.5546875" defaultRowHeight="13.2" x14ac:dyDescent="0.25"/>
  <cols>
    <col min="1" max="1" width="10.5546875" style="148" bestFit="1" customWidth="1"/>
    <col min="2" max="2" width="45.109375" customWidth="1"/>
    <col min="3" max="3" width="11.109375" bestFit="1" customWidth="1"/>
    <col min="4" max="5" width="12.109375" style="2" bestFit="1" customWidth="1"/>
    <col min="6" max="6" width="47.109375" style="148" bestFit="1" customWidth="1"/>
  </cols>
  <sheetData>
    <row r="1" spans="1:11" x14ac:dyDescent="0.25">
      <c r="B1" s="3" t="s">
        <v>0</v>
      </c>
      <c r="C1" s="4"/>
    </row>
    <row r="2" spans="1:11" x14ac:dyDescent="0.25">
      <c r="B2" s="3" t="s">
        <v>374</v>
      </c>
      <c r="C2" s="3"/>
    </row>
    <row r="3" spans="1:11" x14ac:dyDescent="0.25">
      <c r="B3" s="3" t="s">
        <v>2</v>
      </c>
      <c r="C3" s="3"/>
    </row>
    <row r="4" spans="1:11" x14ac:dyDescent="0.25">
      <c r="B4" s="3"/>
      <c r="C4" s="3"/>
    </row>
    <row r="5" spans="1:11" x14ac:dyDescent="0.25">
      <c r="A5"/>
      <c r="B5" s="5"/>
      <c r="C5" s="5"/>
      <c r="D5" s="6" t="s">
        <v>3</v>
      </c>
      <c r="E5" s="6" t="s">
        <v>4</v>
      </c>
    </row>
    <row r="6" spans="1:11" x14ac:dyDescent="0.25">
      <c r="B6" s="7" t="s">
        <v>374</v>
      </c>
      <c r="C6" s="7"/>
      <c r="D6" s="8">
        <v>69390</v>
      </c>
      <c r="E6" s="8">
        <v>73500</v>
      </c>
      <c r="F6" s="9" t="s">
        <v>375</v>
      </c>
      <c r="J6">
        <f>D6</f>
        <v>69390</v>
      </c>
      <c r="K6">
        <f>E6</f>
        <v>73500</v>
      </c>
    </row>
    <row r="7" spans="1:11" x14ac:dyDescent="0.25">
      <c r="B7" s="10" t="s">
        <v>7</v>
      </c>
      <c r="C7" s="10"/>
      <c r="D7" s="11"/>
      <c r="E7" s="12">
        <v>1495</v>
      </c>
      <c r="F7" s="13"/>
      <c r="J7">
        <f>E7</f>
        <v>1495</v>
      </c>
      <c r="K7">
        <f>E7</f>
        <v>1495</v>
      </c>
    </row>
    <row r="8" spans="1:11" ht="15" x14ac:dyDescent="0.25">
      <c r="B8" s="14"/>
      <c r="C8" s="14"/>
      <c r="D8" s="15"/>
      <c r="E8" s="15" t="s">
        <v>400</v>
      </c>
      <c r="F8" s="16"/>
    </row>
    <row r="9" spans="1:11" x14ac:dyDescent="0.25">
      <c r="B9" s="17" t="s">
        <v>9</v>
      </c>
      <c r="C9" s="17"/>
    </row>
    <row r="10" spans="1:11" x14ac:dyDescent="0.25">
      <c r="B10" s="18" t="s">
        <v>10</v>
      </c>
      <c r="C10" s="18"/>
    </row>
    <row r="11" spans="1:11" x14ac:dyDescent="0.25">
      <c r="B11" s="3" t="s">
        <v>11</v>
      </c>
      <c r="C11" s="19"/>
      <c r="D11" s="6" t="s">
        <v>12</v>
      </c>
      <c r="E11" s="6" t="s">
        <v>4</v>
      </c>
      <c r="F11" s="20" t="s">
        <v>13</v>
      </c>
      <c r="G11" s="3" t="s">
        <v>12</v>
      </c>
      <c r="H11" s="3" t="s">
        <v>4</v>
      </c>
    </row>
    <row r="12" spans="1:11" x14ac:dyDescent="0.25">
      <c r="B12" s="22" t="s">
        <v>376</v>
      </c>
      <c r="C12" s="22"/>
      <c r="D12" s="23">
        <v>0</v>
      </c>
      <c r="E12" s="23">
        <v>0</v>
      </c>
      <c r="F12" s="24" t="s">
        <v>377</v>
      </c>
      <c r="G12" s="22">
        <v>0</v>
      </c>
      <c r="H12" s="22">
        <v>0</v>
      </c>
      <c r="I12" s="22" t="s">
        <v>378</v>
      </c>
    </row>
    <row r="13" spans="1:11" x14ac:dyDescent="0.25">
      <c r="B13" s="28"/>
      <c r="C13" s="28"/>
      <c r="D13" s="26"/>
      <c r="E13" s="26"/>
      <c r="F13" s="27"/>
      <c r="G13" s="28"/>
      <c r="H13" s="28"/>
      <c r="I13" s="28"/>
    </row>
    <row r="14" spans="1:11" x14ac:dyDescent="0.25">
      <c r="B14" s="28"/>
      <c r="C14" s="28"/>
      <c r="D14" s="26"/>
      <c r="E14" s="26"/>
      <c r="F14" s="27"/>
      <c r="G14" s="28"/>
      <c r="H14" s="28"/>
      <c r="I14" s="28"/>
    </row>
    <row r="15" spans="1:11" ht="15.6" x14ac:dyDescent="0.3">
      <c r="A15" s="63" t="s">
        <v>175</v>
      </c>
      <c r="B15" s="17" t="s">
        <v>379</v>
      </c>
      <c r="C15" s="33"/>
      <c r="D15" s="26"/>
      <c r="E15" s="26"/>
      <c r="F15" s="27"/>
      <c r="G15" s="28"/>
      <c r="H15" s="28"/>
      <c r="I15" s="28"/>
    </row>
    <row r="16" spans="1:11" x14ac:dyDescent="0.25">
      <c r="B16" s="36" t="s">
        <v>30</v>
      </c>
      <c r="C16" s="36"/>
      <c r="D16" s="37" t="s">
        <v>12</v>
      </c>
      <c r="E16" s="37" t="s">
        <v>4</v>
      </c>
      <c r="F16" s="38" t="s">
        <v>31</v>
      </c>
      <c r="G16" s="28"/>
      <c r="H16" s="28"/>
      <c r="I16" s="28"/>
    </row>
    <row r="17" spans="1:11" x14ac:dyDescent="0.25">
      <c r="A17" s="66"/>
      <c r="B17" s="81" t="s">
        <v>356</v>
      </c>
      <c r="C17" s="34"/>
      <c r="D17" s="153">
        <v>3956</v>
      </c>
      <c r="E17" s="26">
        <v>4395</v>
      </c>
      <c r="F17" s="27" t="s">
        <v>358</v>
      </c>
      <c r="G17" s="28"/>
      <c r="H17" s="28"/>
      <c r="I17" s="28"/>
      <c r="J17">
        <f t="shared" ref="J17:J46" si="0">IF(NOT(ISBLANK(A17)),D17,0)</f>
        <v>0</v>
      </c>
      <c r="K17">
        <f t="shared" ref="K17:K46" si="1">IF(NOT(ISBLANK(A17)),E17,0)</f>
        <v>0</v>
      </c>
    </row>
    <row r="18" spans="1:11" x14ac:dyDescent="0.25">
      <c r="A18" s="66"/>
      <c r="B18" s="33" t="s">
        <v>401</v>
      </c>
      <c r="C18" s="25"/>
      <c r="D18" s="26"/>
      <c r="E18" s="26"/>
      <c r="F18" s="27"/>
      <c r="G18" s="28"/>
      <c r="H18" s="28"/>
      <c r="I18" s="28"/>
      <c r="J18">
        <f t="shared" ref="J18:J38" si="2">IF(NOT(ISBLANK(A18)),D18,0)</f>
        <v>0</v>
      </c>
      <c r="K18">
        <f t="shared" ref="K18:K38" si="3">IF(NOT(ISBLANK(A18)),E18,0)</f>
        <v>0</v>
      </c>
    </row>
    <row r="19" spans="1:11" x14ac:dyDescent="0.25">
      <c r="A19" s="66"/>
      <c r="B19" s="33" t="s">
        <v>402</v>
      </c>
      <c r="C19" s="25"/>
      <c r="D19" s="26"/>
      <c r="E19" s="26"/>
      <c r="F19" s="27"/>
      <c r="G19" s="28"/>
      <c r="H19" s="28"/>
      <c r="I19" s="28"/>
      <c r="J19">
        <f t="shared" si="2"/>
        <v>0</v>
      </c>
      <c r="K19">
        <f t="shared" si="3"/>
        <v>0</v>
      </c>
    </row>
    <row r="20" spans="1:11" x14ac:dyDescent="0.25">
      <c r="A20" s="66"/>
      <c r="B20" s="72" t="s">
        <v>353</v>
      </c>
      <c r="C20" s="55"/>
      <c r="D20" s="52"/>
      <c r="E20" s="52"/>
      <c r="F20" s="53"/>
      <c r="G20" s="28"/>
      <c r="H20" s="28"/>
      <c r="I20" s="28"/>
      <c r="J20">
        <f t="shared" si="2"/>
        <v>0</v>
      </c>
      <c r="K20">
        <f t="shared" si="3"/>
        <v>0</v>
      </c>
    </row>
    <row r="21" spans="1:11" x14ac:dyDescent="0.25">
      <c r="A21" s="66"/>
      <c r="B21" s="25" t="s">
        <v>59</v>
      </c>
      <c r="C21" s="34"/>
      <c r="D21" s="26">
        <v>1170</v>
      </c>
      <c r="E21" s="26">
        <v>1300</v>
      </c>
      <c r="F21" s="27" t="s">
        <v>60</v>
      </c>
      <c r="G21" s="28"/>
      <c r="H21" s="28"/>
      <c r="I21" s="28"/>
      <c r="J21">
        <f t="shared" si="2"/>
        <v>0</v>
      </c>
      <c r="K21">
        <f t="shared" si="3"/>
        <v>0</v>
      </c>
    </row>
    <row r="22" spans="1:11" x14ac:dyDescent="0.25">
      <c r="A22" s="66"/>
      <c r="B22" s="60" t="s">
        <v>61</v>
      </c>
      <c r="C22" s="61"/>
      <c r="D22" s="50">
        <v>86</v>
      </c>
      <c r="E22" s="50">
        <v>95</v>
      </c>
      <c r="F22" s="62" t="s">
        <v>62</v>
      </c>
      <c r="G22" s="28"/>
      <c r="H22" s="28"/>
      <c r="I22" s="28"/>
      <c r="J22">
        <f t="shared" si="2"/>
        <v>0</v>
      </c>
      <c r="K22">
        <f t="shared" si="3"/>
        <v>0</v>
      </c>
    </row>
    <row r="23" spans="1:11" x14ac:dyDescent="0.25">
      <c r="A23" s="66"/>
      <c r="B23" s="57" t="s">
        <v>63</v>
      </c>
      <c r="C23" s="58"/>
      <c r="D23" s="44" t="s">
        <v>65</v>
      </c>
      <c r="E23" s="44" t="s">
        <v>65</v>
      </c>
      <c r="F23" s="59"/>
      <c r="G23" s="28"/>
      <c r="H23" s="28"/>
      <c r="I23" s="28"/>
      <c r="J23">
        <f t="shared" si="2"/>
        <v>0</v>
      </c>
      <c r="K23">
        <f t="shared" si="3"/>
        <v>0</v>
      </c>
    </row>
    <row r="24" spans="1:11" x14ac:dyDescent="0.25">
      <c r="A24" s="66"/>
      <c r="B24" s="43" t="s">
        <v>64</v>
      </c>
      <c r="C24" s="29"/>
      <c r="D24" s="30"/>
      <c r="E24" s="30"/>
      <c r="F24" s="31" t="s">
        <v>66</v>
      </c>
      <c r="G24" s="28"/>
      <c r="H24" s="28"/>
      <c r="I24" s="28"/>
      <c r="J24">
        <f t="shared" si="2"/>
        <v>0</v>
      </c>
      <c r="K24">
        <f t="shared" si="3"/>
        <v>0</v>
      </c>
    </row>
    <row r="25" spans="1:11" x14ac:dyDescent="0.25">
      <c r="A25" s="66"/>
      <c r="B25" s="39" t="s">
        <v>68</v>
      </c>
      <c r="C25" s="40"/>
      <c r="D25" s="41">
        <v>536</v>
      </c>
      <c r="E25" s="41">
        <v>595</v>
      </c>
      <c r="F25" s="42" t="s">
        <v>70</v>
      </c>
      <c r="G25" s="28"/>
      <c r="H25" s="28"/>
      <c r="I25" s="28"/>
      <c r="J25">
        <f t="shared" si="2"/>
        <v>0</v>
      </c>
      <c r="K25">
        <f t="shared" si="3"/>
        <v>0</v>
      </c>
    </row>
    <row r="26" spans="1:11" x14ac:dyDescent="0.25">
      <c r="A26" s="66"/>
      <c r="B26" s="43" t="s">
        <v>69</v>
      </c>
      <c r="C26" s="29"/>
      <c r="D26" s="30"/>
      <c r="E26" s="30"/>
      <c r="F26" s="31"/>
      <c r="G26" s="28"/>
      <c r="H26" s="28"/>
      <c r="I26" s="28"/>
      <c r="J26">
        <f t="shared" si="2"/>
        <v>0</v>
      </c>
      <c r="K26">
        <f t="shared" si="3"/>
        <v>0</v>
      </c>
    </row>
    <row r="27" spans="1:11" x14ac:dyDescent="0.25">
      <c r="A27" s="66"/>
      <c r="B27" s="39" t="s">
        <v>75</v>
      </c>
      <c r="C27" s="40"/>
      <c r="D27" s="41">
        <v>176</v>
      </c>
      <c r="E27" s="41">
        <v>195</v>
      </c>
      <c r="F27" s="42" t="s">
        <v>77</v>
      </c>
      <c r="G27" s="28"/>
      <c r="H27" s="28"/>
      <c r="I27" s="28"/>
      <c r="J27">
        <f t="shared" si="2"/>
        <v>0</v>
      </c>
      <c r="K27">
        <f t="shared" si="3"/>
        <v>0</v>
      </c>
    </row>
    <row r="28" spans="1:11" x14ac:dyDescent="0.25">
      <c r="A28" s="66"/>
      <c r="B28" s="43" t="s">
        <v>76</v>
      </c>
      <c r="C28" s="29"/>
      <c r="D28" s="30"/>
      <c r="E28" s="30"/>
      <c r="F28" s="31"/>
      <c r="G28" s="28"/>
      <c r="H28" s="28"/>
      <c r="I28" s="28"/>
      <c r="J28">
        <f t="shared" si="2"/>
        <v>0</v>
      </c>
      <c r="K28">
        <f t="shared" si="3"/>
        <v>0</v>
      </c>
    </row>
    <row r="29" spans="1:11" x14ac:dyDescent="0.25">
      <c r="A29" s="66"/>
      <c r="B29" s="39" t="s">
        <v>78</v>
      </c>
      <c r="C29" s="40"/>
      <c r="D29" s="41" t="s">
        <v>65</v>
      </c>
      <c r="E29" s="41" t="s">
        <v>65</v>
      </c>
      <c r="F29" s="42" t="s">
        <v>181</v>
      </c>
      <c r="G29" s="28"/>
      <c r="H29" s="28"/>
      <c r="I29" s="28"/>
      <c r="J29">
        <f t="shared" si="2"/>
        <v>0</v>
      </c>
      <c r="K29">
        <f t="shared" si="3"/>
        <v>0</v>
      </c>
    </row>
    <row r="30" spans="1:11" x14ac:dyDescent="0.25">
      <c r="A30" s="66"/>
      <c r="B30" s="43" t="s">
        <v>79</v>
      </c>
      <c r="C30" s="29"/>
      <c r="D30" s="30"/>
      <c r="E30" s="30"/>
      <c r="F30" s="31"/>
      <c r="G30" s="28"/>
      <c r="H30" s="28"/>
      <c r="I30" s="28"/>
      <c r="J30">
        <f t="shared" si="2"/>
        <v>0</v>
      </c>
      <c r="K30">
        <f t="shared" si="3"/>
        <v>0</v>
      </c>
    </row>
    <row r="31" spans="1:11" x14ac:dyDescent="0.25">
      <c r="A31" s="66"/>
      <c r="B31" s="22" t="s">
        <v>80</v>
      </c>
      <c r="C31" s="45"/>
      <c r="D31" s="30" t="s">
        <v>65</v>
      </c>
      <c r="E31" s="30" t="s">
        <v>65</v>
      </c>
      <c r="F31" s="24" t="s">
        <v>81</v>
      </c>
      <c r="G31" s="28"/>
      <c r="H31" s="28"/>
      <c r="I31" s="28"/>
      <c r="J31">
        <f t="shared" si="2"/>
        <v>0</v>
      </c>
      <c r="K31">
        <f t="shared" si="3"/>
        <v>0</v>
      </c>
    </row>
    <row r="32" spans="1:11" x14ac:dyDescent="0.25">
      <c r="A32" s="66"/>
      <c r="B32" s="25" t="s">
        <v>84</v>
      </c>
      <c r="C32" s="34"/>
      <c r="D32" s="30" t="s">
        <v>65</v>
      </c>
      <c r="E32" s="30" t="s">
        <v>65</v>
      </c>
      <c r="F32" s="27" t="s">
        <v>85</v>
      </c>
      <c r="G32" s="28"/>
      <c r="H32" s="28"/>
      <c r="I32" s="28"/>
      <c r="J32">
        <f t="shared" si="2"/>
        <v>0</v>
      </c>
      <c r="K32">
        <f t="shared" si="3"/>
        <v>0</v>
      </c>
    </row>
    <row r="33" spans="1:12" x14ac:dyDescent="0.25">
      <c r="A33" s="66"/>
      <c r="B33" s="39" t="s">
        <v>95</v>
      </c>
      <c r="C33" s="40"/>
      <c r="D33" s="41">
        <v>1800</v>
      </c>
      <c r="E33" s="41">
        <v>2000</v>
      </c>
      <c r="F33" s="42" t="s">
        <v>97</v>
      </c>
      <c r="G33" s="28"/>
      <c r="H33" s="28"/>
      <c r="I33" s="28"/>
      <c r="J33">
        <f t="shared" si="2"/>
        <v>0</v>
      </c>
      <c r="K33">
        <f t="shared" si="3"/>
        <v>0</v>
      </c>
    </row>
    <row r="34" spans="1:12" x14ac:dyDescent="0.25">
      <c r="A34" s="66"/>
      <c r="B34" s="43" t="s">
        <v>96</v>
      </c>
      <c r="C34" s="29"/>
      <c r="D34" s="30"/>
      <c r="E34" s="30"/>
      <c r="F34" s="31"/>
      <c r="G34" s="28"/>
      <c r="H34" s="28"/>
      <c r="I34" s="28"/>
      <c r="J34">
        <f t="shared" si="2"/>
        <v>0</v>
      </c>
      <c r="K34">
        <f t="shared" si="3"/>
        <v>0</v>
      </c>
    </row>
    <row r="35" spans="1:12" x14ac:dyDescent="0.25">
      <c r="A35" s="66"/>
      <c r="B35" s="25" t="s">
        <v>98</v>
      </c>
      <c r="C35" s="34"/>
      <c r="D35" s="26">
        <v>27</v>
      </c>
      <c r="E35" s="26">
        <v>30</v>
      </c>
      <c r="F35" s="27" t="s">
        <v>99</v>
      </c>
      <c r="G35" s="28"/>
      <c r="H35" s="28"/>
      <c r="I35" s="28"/>
      <c r="J35">
        <f t="shared" si="2"/>
        <v>0</v>
      </c>
      <c r="K35">
        <f t="shared" si="3"/>
        <v>0</v>
      </c>
    </row>
    <row r="36" spans="1:12" x14ac:dyDescent="0.25">
      <c r="A36" s="66"/>
      <c r="B36" s="22" t="s">
        <v>100</v>
      </c>
      <c r="C36" s="45"/>
      <c r="D36" s="23">
        <v>68</v>
      </c>
      <c r="E36" s="23">
        <v>75</v>
      </c>
      <c r="F36" s="24" t="s">
        <v>101</v>
      </c>
      <c r="G36" s="28"/>
      <c r="H36" s="28"/>
      <c r="I36" s="28"/>
      <c r="J36">
        <f t="shared" si="2"/>
        <v>0</v>
      </c>
      <c r="K36">
        <f t="shared" si="3"/>
        <v>0</v>
      </c>
    </row>
    <row r="37" spans="1:12" x14ac:dyDescent="0.25">
      <c r="A37" s="66"/>
      <c r="B37" s="154" t="s">
        <v>380</v>
      </c>
      <c r="C37" s="61"/>
      <c r="D37" s="41">
        <v>316</v>
      </c>
      <c r="E37" s="50">
        <v>350</v>
      </c>
      <c r="F37" s="42" t="s">
        <v>382</v>
      </c>
      <c r="G37" s="28"/>
      <c r="H37" s="28"/>
      <c r="I37" s="28"/>
      <c r="J37">
        <f t="shared" si="2"/>
        <v>0</v>
      </c>
      <c r="K37">
        <f t="shared" si="3"/>
        <v>0</v>
      </c>
    </row>
    <row r="38" spans="1:12" x14ac:dyDescent="0.25">
      <c r="A38" s="66"/>
      <c r="B38" s="25" t="s">
        <v>420</v>
      </c>
      <c r="C38" s="61"/>
      <c r="D38" s="26">
        <v>176</v>
      </c>
      <c r="E38" s="50">
        <v>195</v>
      </c>
      <c r="F38" s="51" t="s">
        <v>56</v>
      </c>
      <c r="G38" s="28"/>
      <c r="H38" s="28"/>
      <c r="I38" s="28"/>
      <c r="J38">
        <f t="shared" si="2"/>
        <v>0</v>
      </c>
      <c r="K38">
        <f t="shared" si="3"/>
        <v>0</v>
      </c>
    </row>
    <row r="39" spans="1:12" x14ac:dyDescent="0.25">
      <c r="A39" s="66"/>
      <c r="B39" s="117" t="s">
        <v>433</v>
      </c>
      <c r="C39" s="113"/>
      <c r="D39" s="107">
        <v>86</v>
      </c>
      <c r="E39" s="107">
        <v>95</v>
      </c>
      <c r="F39" s="183" t="s">
        <v>411</v>
      </c>
      <c r="G39" s="183"/>
      <c r="H39" s="183"/>
      <c r="I39" s="183"/>
      <c r="J39">
        <f>IF(NOT(ISBLANK(A39)),D39,0)</f>
        <v>0</v>
      </c>
      <c r="K39">
        <f>IF(NOT(ISBLANK(A39)),E39,0)</f>
        <v>0</v>
      </c>
      <c r="L39" s="183"/>
    </row>
    <row r="40" spans="1:12" x14ac:dyDescent="0.25">
      <c r="A40" s="66"/>
      <c r="B40" s="25" t="s">
        <v>434</v>
      </c>
      <c r="C40" s="34"/>
      <c r="D40" s="26">
        <v>3596</v>
      </c>
      <c r="E40" s="26">
        <v>3995</v>
      </c>
      <c r="F40" s="27" t="s">
        <v>436</v>
      </c>
      <c r="G40" s="28"/>
      <c r="H40" s="28"/>
      <c r="I40" s="28"/>
      <c r="J40">
        <f t="shared" ref="J40:J42" si="4">IF(NOT(ISBLANK(A40)),D40,0)</f>
        <v>0</v>
      </c>
      <c r="K40">
        <f t="shared" ref="K40:K42" si="5">IF(NOT(ISBLANK(A40)),E40,0)</f>
        <v>0</v>
      </c>
    </row>
    <row r="41" spans="1:12" x14ac:dyDescent="0.25">
      <c r="A41" s="66"/>
      <c r="B41" s="33" t="s">
        <v>437</v>
      </c>
      <c r="C41" s="25"/>
      <c r="D41" s="26"/>
      <c r="E41" s="26"/>
      <c r="F41" s="27"/>
      <c r="G41" s="28"/>
      <c r="H41" s="28"/>
      <c r="I41" s="28"/>
      <c r="J41">
        <f t="shared" si="4"/>
        <v>0</v>
      </c>
      <c r="K41">
        <f t="shared" si="5"/>
        <v>0</v>
      </c>
    </row>
    <row r="42" spans="1:12" x14ac:dyDescent="0.25">
      <c r="A42" s="66"/>
      <c r="B42" s="72" t="s">
        <v>435</v>
      </c>
      <c r="C42" s="55"/>
      <c r="D42" s="52"/>
      <c r="E42" s="52"/>
      <c r="F42" s="53"/>
      <c r="G42" s="28"/>
      <c r="H42" s="28"/>
      <c r="I42" s="28"/>
      <c r="J42">
        <f t="shared" si="4"/>
        <v>0</v>
      </c>
      <c r="K42">
        <f t="shared" si="5"/>
        <v>0</v>
      </c>
    </row>
    <row r="43" spans="1:12" x14ac:dyDescent="0.25">
      <c r="A43" s="59"/>
      <c r="B43" s="71"/>
      <c r="C43" s="57"/>
      <c r="D43" s="153"/>
      <c r="E43" s="44"/>
      <c r="F43" s="75"/>
      <c r="G43" s="28"/>
      <c r="H43" s="28"/>
      <c r="I43" s="28"/>
    </row>
    <row r="44" spans="1:12" x14ac:dyDescent="0.25">
      <c r="A44" s="59"/>
      <c r="B44" s="71"/>
      <c r="C44" s="57"/>
      <c r="D44" s="44"/>
      <c r="E44" s="44"/>
      <c r="F44" s="59"/>
      <c r="G44" s="28"/>
      <c r="H44" s="28"/>
      <c r="I44" s="28"/>
    </row>
    <row r="45" spans="1:12" x14ac:dyDescent="0.25">
      <c r="A45" s="66"/>
      <c r="B45" s="46" t="s">
        <v>108</v>
      </c>
      <c r="C45" s="47"/>
      <c r="D45" s="26"/>
      <c r="E45" s="26"/>
      <c r="F45" s="27"/>
      <c r="G45" s="28"/>
      <c r="H45" s="28"/>
      <c r="I45" s="28"/>
    </row>
    <row r="46" spans="1:12" x14ac:dyDescent="0.25">
      <c r="A46" s="66"/>
      <c r="B46" s="22" t="s">
        <v>109</v>
      </c>
      <c r="C46" s="45"/>
      <c r="D46" s="23">
        <v>149</v>
      </c>
      <c r="E46" s="23">
        <v>165</v>
      </c>
      <c r="F46" s="24" t="s">
        <v>110</v>
      </c>
      <c r="G46" s="28"/>
      <c r="H46" s="28"/>
      <c r="I46" s="28"/>
      <c r="J46">
        <f t="shared" si="0"/>
        <v>0</v>
      </c>
      <c r="K46">
        <f t="shared" si="1"/>
        <v>0</v>
      </c>
    </row>
    <row r="47" spans="1:12" x14ac:dyDescent="0.25">
      <c r="A47" s="66"/>
      <c r="B47" s="88" t="s">
        <v>413</v>
      </c>
      <c r="C47" s="5"/>
      <c r="D47" s="2">
        <v>176</v>
      </c>
      <c r="E47" s="107">
        <v>195</v>
      </c>
      <c r="F47" s="183" t="s">
        <v>414</v>
      </c>
      <c r="G47" s="183"/>
      <c r="H47" s="183"/>
      <c r="I47" s="183"/>
      <c r="J47">
        <f t="shared" ref="J47:J61" si="6">IF(NOT(ISBLANK(A47)),D47,0)</f>
        <v>0</v>
      </c>
      <c r="K47">
        <f t="shared" ref="K47:K61" si="7">IF(NOT(ISBLANK(A47)),E47,0)</f>
        <v>0</v>
      </c>
      <c r="L47" s="183"/>
    </row>
    <row r="48" spans="1:12" x14ac:dyDescent="0.25">
      <c r="A48" s="66"/>
      <c r="B48" s="39" t="s">
        <v>117</v>
      </c>
      <c r="C48" s="40"/>
      <c r="D48" s="41">
        <v>473</v>
      </c>
      <c r="E48" s="41">
        <v>525</v>
      </c>
      <c r="F48" s="42" t="s">
        <v>119</v>
      </c>
      <c r="G48" s="28"/>
      <c r="H48" s="28"/>
      <c r="I48" s="28"/>
      <c r="J48">
        <f t="shared" si="6"/>
        <v>0</v>
      </c>
      <c r="K48">
        <f t="shared" si="7"/>
        <v>0</v>
      </c>
    </row>
    <row r="49" spans="1:12" x14ac:dyDescent="0.25">
      <c r="A49" s="66"/>
      <c r="B49" s="43" t="s">
        <v>118</v>
      </c>
      <c r="C49" s="29"/>
      <c r="D49" s="30"/>
      <c r="E49" s="30"/>
      <c r="F49" s="31"/>
      <c r="G49" s="28"/>
      <c r="H49" s="28"/>
      <c r="I49" s="28"/>
      <c r="J49">
        <f t="shared" si="6"/>
        <v>0</v>
      </c>
      <c r="K49">
        <f t="shared" si="7"/>
        <v>0</v>
      </c>
    </row>
    <row r="50" spans="1:12" x14ac:dyDescent="0.25">
      <c r="A50" s="66"/>
      <c r="B50" s="25" t="s">
        <v>120</v>
      </c>
      <c r="C50" s="34"/>
      <c r="D50" s="26">
        <v>608</v>
      </c>
      <c r="E50" s="26">
        <v>675</v>
      </c>
      <c r="F50" s="27" t="s">
        <v>121</v>
      </c>
      <c r="G50" s="28"/>
      <c r="H50" s="28"/>
      <c r="I50" s="28"/>
      <c r="J50">
        <f t="shared" si="6"/>
        <v>0</v>
      </c>
      <c r="K50">
        <f t="shared" si="7"/>
        <v>0</v>
      </c>
    </row>
    <row r="51" spans="1:12" x14ac:dyDescent="0.25">
      <c r="A51" s="66"/>
      <c r="B51" s="22" t="s">
        <v>122</v>
      </c>
      <c r="C51" s="45"/>
      <c r="D51" s="23">
        <v>220</v>
      </c>
      <c r="E51" s="23">
        <v>245</v>
      </c>
      <c r="F51" s="24" t="s">
        <v>123</v>
      </c>
      <c r="G51" s="28"/>
      <c r="H51" s="28"/>
      <c r="I51" s="28"/>
      <c r="J51">
        <f t="shared" si="6"/>
        <v>0</v>
      </c>
      <c r="K51">
        <f t="shared" si="7"/>
        <v>0</v>
      </c>
    </row>
    <row r="52" spans="1:12" x14ac:dyDescent="0.25">
      <c r="A52" s="66"/>
      <c r="B52" s="25" t="s">
        <v>124</v>
      </c>
      <c r="C52" s="34"/>
      <c r="D52" s="26">
        <v>158</v>
      </c>
      <c r="E52" s="26">
        <v>175</v>
      </c>
      <c r="F52" s="27" t="s">
        <v>126</v>
      </c>
      <c r="G52" s="28"/>
      <c r="H52" s="28"/>
      <c r="I52" s="28"/>
      <c r="J52">
        <f t="shared" si="6"/>
        <v>0</v>
      </c>
      <c r="K52">
        <f t="shared" si="7"/>
        <v>0</v>
      </c>
    </row>
    <row r="53" spans="1:12" x14ac:dyDescent="0.25">
      <c r="A53" s="66"/>
      <c r="B53" s="72" t="s">
        <v>125</v>
      </c>
      <c r="C53" s="25"/>
      <c r="D53" s="26"/>
      <c r="E53" s="26"/>
      <c r="F53" s="27"/>
      <c r="G53" s="28"/>
      <c r="H53" s="28"/>
      <c r="I53" s="28"/>
      <c r="J53">
        <f t="shared" si="6"/>
        <v>0</v>
      </c>
      <c r="K53">
        <f t="shared" si="7"/>
        <v>0</v>
      </c>
    </row>
    <row r="54" spans="1:12" x14ac:dyDescent="0.25">
      <c r="A54" s="66"/>
      <c r="B54" s="29" t="s">
        <v>131</v>
      </c>
      <c r="C54" s="45"/>
      <c r="D54" s="23">
        <v>293</v>
      </c>
      <c r="E54" s="23">
        <v>325</v>
      </c>
      <c r="F54" s="24" t="s">
        <v>132</v>
      </c>
      <c r="G54" s="28"/>
      <c r="H54" s="28"/>
      <c r="I54" s="28"/>
      <c r="J54">
        <f t="shared" si="6"/>
        <v>0</v>
      </c>
      <c r="K54">
        <f t="shared" si="7"/>
        <v>0</v>
      </c>
    </row>
    <row r="55" spans="1:12" x14ac:dyDescent="0.25">
      <c r="A55" s="66"/>
      <c r="B55" s="25" t="s">
        <v>133</v>
      </c>
      <c r="C55" s="34"/>
      <c r="D55" s="26">
        <v>266</v>
      </c>
      <c r="E55" s="26">
        <v>295</v>
      </c>
      <c r="F55" s="27" t="s">
        <v>134</v>
      </c>
      <c r="G55" s="28"/>
      <c r="H55" s="28"/>
      <c r="I55" s="28"/>
      <c r="J55">
        <f t="shared" si="6"/>
        <v>0</v>
      </c>
      <c r="K55">
        <f t="shared" si="7"/>
        <v>0</v>
      </c>
    </row>
    <row r="56" spans="1:12" x14ac:dyDescent="0.25">
      <c r="A56" s="66"/>
      <c r="B56" s="33" t="s">
        <v>118</v>
      </c>
      <c r="C56" s="25"/>
      <c r="D56" s="26"/>
      <c r="E56" s="26"/>
      <c r="F56" s="27"/>
      <c r="G56" s="28"/>
      <c r="H56" s="28"/>
      <c r="I56" s="28"/>
      <c r="J56">
        <f t="shared" si="6"/>
        <v>0</v>
      </c>
      <c r="K56">
        <f t="shared" si="7"/>
        <v>0</v>
      </c>
    </row>
    <row r="57" spans="1:12" x14ac:dyDescent="0.25">
      <c r="A57" s="66"/>
      <c r="B57" s="11" t="s">
        <v>415</v>
      </c>
      <c r="C57" s="10"/>
      <c r="D57" s="12">
        <v>806</v>
      </c>
      <c r="E57" s="12">
        <v>895</v>
      </c>
      <c r="F57" s="13" t="s">
        <v>417</v>
      </c>
      <c r="G57" s="13"/>
      <c r="H57" s="13"/>
      <c r="I57" s="13"/>
      <c r="J57">
        <f t="shared" si="6"/>
        <v>0</v>
      </c>
      <c r="K57">
        <f t="shared" si="7"/>
        <v>0</v>
      </c>
      <c r="L57" s="13"/>
    </row>
    <row r="58" spans="1:12" x14ac:dyDescent="0.25">
      <c r="A58" s="66"/>
      <c r="B58" s="100" t="s">
        <v>416</v>
      </c>
      <c r="C58" s="99"/>
      <c r="D58" s="15"/>
      <c r="E58" s="15"/>
      <c r="F58" s="183"/>
      <c r="G58" s="183"/>
      <c r="H58" s="183"/>
      <c r="I58" s="183"/>
      <c r="J58">
        <f t="shared" si="6"/>
        <v>0</v>
      </c>
      <c r="K58">
        <f t="shared" si="7"/>
        <v>0</v>
      </c>
      <c r="L58" s="183"/>
    </row>
    <row r="59" spans="1:12" x14ac:dyDescent="0.25">
      <c r="A59" s="66"/>
      <c r="B59" s="39" t="s">
        <v>140</v>
      </c>
      <c r="C59" s="40"/>
      <c r="D59" s="41">
        <v>220</v>
      </c>
      <c r="E59" s="41">
        <v>245</v>
      </c>
      <c r="F59" s="42" t="s">
        <v>142</v>
      </c>
      <c r="G59" s="28"/>
      <c r="H59" s="28"/>
      <c r="I59" s="28"/>
      <c r="J59">
        <f t="shared" si="6"/>
        <v>0</v>
      </c>
      <c r="K59">
        <f t="shared" si="7"/>
        <v>0</v>
      </c>
    </row>
    <row r="60" spans="1:12" x14ac:dyDescent="0.25">
      <c r="A60" s="66"/>
      <c r="B60" s="43" t="s">
        <v>141</v>
      </c>
      <c r="C60" s="29"/>
      <c r="D60" s="30"/>
      <c r="E60" s="30"/>
      <c r="F60" s="31"/>
      <c r="G60" s="28"/>
      <c r="H60" s="28"/>
      <c r="I60" s="28"/>
      <c r="J60">
        <f t="shared" si="6"/>
        <v>0</v>
      </c>
      <c r="K60">
        <f t="shared" si="7"/>
        <v>0</v>
      </c>
    </row>
    <row r="61" spans="1:12" x14ac:dyDescent="0.25">
      <c r="A61" s="66"/>
      <c r="B61" s="29" t="s">
        <v>381</v>
      </c>
      <c r="C61" s="45"/>
      <c r="D61" s="23">
        <v>35</v>
      </c>
      <c r="E61" s="23">
        <v>40</v>
      </c>
      <c r="F61" s="24" t="s">
        <v>383</v>
      </c>
      <c r="G61" s="28"/>
      <c r="H61" s="28"/>
      <c r="I61" s="28"/>
      <c r="J61">
        <f t="shared" si="6"/>
        <v>0</v>
      </c>
      <c r="K61">
        <f t="shared" si="7"/>
        <v>0</v>
      </c>
    </row>
    <row r="62" spans="1:12" x14ac:dyDescent="0.25">
      <c r="A62" s="59"/>
      <c r="B62" s="71"/>
      <c r="C62" s="57"/>
      <c r="D62" s="44"/>
      <c r="E62" s="44"/>
      <c r="F62" s="59"/>
      <c r="G62" s="28"/>
      <c r="H62" s="28"/>
      <c r="I62" s="28"/>
    </row>
    <row r="63" spans="1:12" x14ac:dyDescent="0.25">
      <c r="A63" s="59"/>
      <c r="B63" s="71"/>
      <c r="C63" s="57"/>
      <c r="D63" s="44"/>
      <c r="E63" s="44"/>
      <c r="F63" s="59"/>
      <c r="G63" s="28"/>
      <c r="H63" s="28"/>
      <c r="I63" s="28"/>
    </row>
    <row r="64" spans="1:12" x14ac:dyDescent="0.25">
      <c r="A64" s="66"/>
      <c r="B64" s="46" t="s">
        <v>148</v>
      </c>
      <c r="C64" s="28"/>
      <c r="D64" s="26"/>
      <c r="E64" s="26"/>
      <c r="F64" s="27"/>
      <c r="G64" s="28"/>
      <c r="H64" s="28"/>
      <c r="I64" s="28"/>
    </row>
    <row r="65" spans="1:11" x14ac:dyDescent="0.25">
      <c r="A65" s="66"/>
      <c r="B65" s="49" t="s">
        <v>149</v>
      </c>
      <c r="C65" s="49"/>
      <c r="D65" s="30" t="s">
        <v>65</v>
      </c>
      <c r="E65" s="30" t="s">
        <v>65</v>
      </c>
      <c r="F65" s="51" t="s">
        <v>384</v>
      </c>
      <c r="G65" s="28"/>
      <c r="H65" s="28"/>
      <c r="I65" s="28"/>
      <c r="J65">
        <f t="shared" ref="J65" si="8">IF(NOT(ISBLANK(A65)),D65,0)</f>
        <v>0</v>
      </c>
      <c r="K65">
        <f t="shared" ref="K65" si="9">IF(NOT(ISBLANK(A65)),E65,0)</f>
        <v>0</v>
      </c>
    </row>
    <row r="66" spans="1:11" x14ac:dyDescent="0.25">
      <c r="A66" s="66"/>
      <c r="B66" s="48"/>
      <c r="C66" s="49"/>
      <c r="D66" s="52"/>
      <c r="E66" s="52"/>
      <c r="F66" s="53"/>
      <c r="G66" s="28"/>
      <c r="H66" s="28"/>
      <c r="I66" s="28"/>
      <c r="J66">
        <f t="shared" ref="J66:J75" si="10">IF(NOT(ISBLANK(A66)),D66,0)</f>
        <v>0</v>
      </c>
      <c r="K66">
        <f t="shared" ref="K66:K75" si="11">IF(NOT(ISBLANK(A66)),E66,0)</f>
        <v>0</v>
      </c>
    </row>
    <row r="67" spans="1:11" hidden="1" x14ac:dyDescent="0.25">
      <c r="A67" s="66"/>
      <c r="B67" s="84" t="s">
        <v>150</v>
      </c>
      <c r="C67" s="84"/>
      <c r="D67" s="89">
        <v>220</v>
      </c>
      <c r="E67" s="89">
        <v>245</v>
      </c>
      <c r="F67" s="149" t="s">
        <v>158</v>
      </c>
      <c r="G67" s="155"/>
      <c r="H67" s="155"/>
      <c r="I67" s="148"/>
      <c r="J67">
        <f t="shared" si="10"/>
        <v>0</v>
      </c>
      <c r="K67">
        <f t="shared" si="11"/>
        <v>0</v>
      </c>
    </row>
    <row r="68" spans="1:11" x14ac:dyDescent="0.25">
      <c r="A68" s="66"/>
      <c r="B68" s="84" t="s">
        <v>151</v>
      </c>
      <c r="C68" s="87"/>
      <c r="D68" s="89">
        <v>220</v>
      </c>
      <c r="E68" s="89">
        <v>245</v>
      </c>
      <c r="F68" s="149" t="s">
        <v>159</v>
      </c>
      <c r="G68" s="155"/>
      <c r="H68" s="155"/>
      <c r="I68" s="148"/>
      <c r="J68">
        <f t="shared" si="10"/>
        <v>0</v>
      </c>
      <c r="K68">
        <f t="shared" si="11"/>
        <v>0</v>
      </c>
    </row>
    <row r="69" spans="1:11" x14ac:dyDescent="0.25">
      <c r="A69" s="66"/>
      <c r="B69" s="84" t="s">
        <v>152</v>
      </c>
      <c r="C69" s="87"/>
      <c r="D69" s="15" t="s">
        <v>65</v>
      </c>
      <c r="E69" s="15" t="s">
        <v>65</v>
      </c>
      <c r="F69" s="149" t="s">
        <v>160</v>
      </c>
      <c r="G69" s="155"/>
      <c r="H69" s="155"/>
      <c r="I69" s="148"/>
      <c r="J69">
        <f t="shared" si="10"/>
        <v>0</v>
      </c>
      <c r="K69">
        <f t="shared" si="11"/>
        <v>0</v>
      </c>
    </row>
    <row r="70" spans="1:11" x14ac:dyDescent="0.25">
      <c r="A70" s="66"/>
      <c r="B70" s="84" t="s">
        <v>153</v>
      </c>
      <c r="C70" s="87"/>
      <c r="D70" s="89">
        <v>220</v>
      </c>
      <c r="E70" s="89">
        <v>245</v>
      </c>
      <c r="F70" s="149" t="s">
        <v>161</v>
      </c>
      <c r="G70" s="155"/>
      <c r="H70" s="155"/>
      <c r="I70" s="148"/>
      <c r="J70">
        <f t="shared" si="10"/>
        <v>0</v>
      </c>
      <c r="K70">
        <f t="shared" si="11"/>
        <v>0</v>
      </c>
    </row>
    <row r="71" spans="1:11" x14ac:dyDescent="0.25">
      <c r="A71" s="66"/>
      <c r="B71" s="84" t="s">
        <v>154</v>
      </c>
      <c r="C71" s="87"/>
      <c r="D71" s="89">
        <v>220</v>
      </c>
      <c r="E71" s="89">
        <v>245</v>
      </c>
      <c r="F71" s="149" t="s">
        <v>162</v>
      </c>
      <c r="G71" s="155"/>
      <c r="H71" s="155"/>
      <c r="I71" s="148"/>
      <c r="J71">
        <f t="shared" si="10"/>
        <v>0</v>
      </c>
      <c r="K71">
        <f t="shared" si="11"/>
        <v>0</v>
      </c>
    </row>
    <row r="72" spans="1:11" x14ac:dyDescent="0.25">
      <c r="A72" s="66"/>
      <c r="B72" s="112" t="s">
        <v>368</v>
      </c>
      <c r="C72" s="92"/>
      <c r="D72" s="89">
        <v>220</v>
      </c>
      <c r="E72" s="89">
        <v>245</v>
      </c>
      <c r="F72" s="148" t="s">
        <v>163</v>
      </c>
      <c r="G72" s="155"/>
      <c r="H72" s="155"/>
      <c r="I72" s="148"/>
      <c r="J72">
        <f t="shared" si="10"/>
        <v>0</v>
      </c>
      <c r="K72">
        <f t="shared" si="11"/>
        <v>0</v>
      </c>
    </row>
    <row r="73" spans="1:11" x14ac:dyDescent="0.25">
      <c r="A73" s="66"/>
      <c r="B73" s="88" t="s">
        <v>156</v>
      </c>
      <c r="C73" s="87"/>
      <c r="D73" s="89">
        <v>220</v>
      </c>
      <c r="E73" s="89">
        <v>245</v>
      </c>
      <c r="F73" s="150" t="s">
        <v>164</v>
      </c>
      <c r="G73" s="155"/>
      <c r="H73" s="155"/>
      <c r="I73" s="148"/>
      <c r="J73">
        <f t="shared" si="10"/>
        <v>0</v>
      </c>
      <c r="K73">
        <f t="shared" si="11"/>
        <v>0</v>
      </c>
    </row>
    <row r="74" spans="1:11" x14ac:dyDescent="0.25">
      <c r="A74" s="66"/>
      <c r="B74" s="84" t="s">
        <v>186</v>
      </c>
      <c r="C74" s="87"/>
      <c r="D74" s="89">
        <v>220</v>
      </c>
      <c r="E74" s="89">
        <v>245</v>
      </c>
      <c r="F74" s="149" t="s">
        <v>187</v>
      </c>
      <c r="G74" s="155"/>
      <c r="H74" s="155"/>
      <c r="I74" s="148"/>
      <c r="J74">
        <f t="shared" si="10"/>
        <v>0</v>
      </c>
      <c r="K74">
        <f t="shared" si="11"/>
        <v>0</v>
      </c>
    </row>
    <row r="75" spans="1:11" x14ac:dyDescent="0.25">
      <c r="A75" s="66"/>
      <c r="B75" s="87" t="s">
        <v>157</v>
      </c>
      <c r="C75" s="87"/>
      <c r="D75" s="89">
        <v>220</v>
      </c>
      <c r="E75" s="89">
        <v>245</v>
      </c>
      <c r="F75" s="149" t="s">
        <v>165</v>
      </c>
      <c r="G75" s="155"/>
      <c r="H75" s="155"/>
      <c r="I75" s="148"/>
      <c r="J75">
        <f t="shared" si="10"/>
        <v>0</v>
      </c>
      <c r="K75">
        <f t="shared" si="11"/>
        <v>0</v>
      </c>
    </row>
    <row r="76" spans="1:11" x14ac:dyDescent="0.25">
      <c r="B76" s="28"/>
      <c r="C76" s="28"/>
      <c r="D76" s="26"/>
      <c r="E76" s="26"/>
      <c r="F76" s="27"/>
      <c r="G76" s="156"/>
      <c r="H76" s="28"/>
      <c r="I76" s="28"/>
    </row>
    <row r="77" spans="1:11" x14ac:dyDescent="0.25">
      <c r="B77" s="28" t="s">
        <v>166</v>
      </c>
      <c r="C77" s="69"/>
      <c r="D77" s="56">
        <f>SUM(J6,J7,J14:J75)</f>
        <v>70885</v>
      </c>
      <c r="E77" s="56">
        <f>SUM(K6,K7,K14:K75)</f>
        <v>74995</v>
      </c>
      <c r="F77" s="67"/>
      <c r="G77" s="28"/>
      <c r="H77" s="28"/>
      <c r="I77" s="28"/>
    </row>
    <row r="78" spans="1:11" x14ac:dyDescent="0.25">
      <c r="A78" s="65"/>
      <c r="B78" s="28"/>
      <c r="C78" s="70"/>
      <c r="D78" s="26"/>
      <c r="E78" s="76"/>
      <c r="F78" s="77"/>
      <c r="G78" s="28"/>
      <c r="H78" s="28"/>
      <c r="I78" s="28"/>
    </row>
    <row r="79" spans="1:11" x14ac:dyDescent="0.25">
      <c r="A79" s="66"/>
      <c r="B79" s="28" t="s">
        <v>167</v>
      </c>
      <c r="C79" s="68"/>
      <c r="D79" s="68">
        <f>PRODUCT(D77,0.99)</f>
        <v>70176.149999999994</v>
      </c>
      <c r="E79" s="67">
        <f t="shared" ref="E79:E86" si="12">1-(D79/$E$77)</f>
        <v>6.4255617041136137E-2</v>
      </c>
      <c r="F79" s="27" t="s">
        <v>169</v>
      </c>
      <c r="G79" s="28"/>
      <c r="H79" s="28"/>
      <c r="I79" s="28"/>
      <c r="J79">
        <f>IF(NOT(ISBLANK(A79)),D79,0)</f>
        <v>0</v>
      </c>
    </row>
    <row r="80" spans="1:11" x14ac:dyDescent="0.25">
      <c r="A80" s="66"/>
      <c r="B80" s="28" t="s">
        <v>176</v>
      </c>
      <c r="C80" s="68"/>
      <c r="D80" s="68">
        <f>PRODUCT(D77,0.98)</f>
        <v>69467.3</v>
      </c>
      <c r="E80" s="67">
        <f t="shared" si="12"/>
        <v>7.3707580505366965E-2</v>
      </c>
      <c r="F80" s="27"/>
      <c r="G80" s="28"/>
      <c r="H80" s="28"/>
      <c r="I80" s="28"/>
      <c r="J80">
        <f t="shared" ref="J80:J86" si="13">IF(NOT(ISBLANK(A80)),D80,0)</f>
        <v>0</v>
      </c>
    </row>
    <row r="81" spans="1:10" x14ac:dyDescent="0.25">
      <c r="A81" s="66"/>
      <c r="B81" s="28" t="s">
        <v>168</v>
      </c>
      <c r="C81" s="68"/>
      <c r="D81" s="68">
        <f>PRODUCT(D77,0.97)</f>
        <v>68758.45</v>
      </c>
      <c r="E81" s="67">
        <f t="shared" si="12"/>
        <v>8.3159543969598015E-2</v>
      </c>
      <c r="F81" s="27"/>
      <c r="G81" s="28"/>
      <c r="H81" s="28"/>
      <c r="I81" s="28"/>
      <c r="J81">
        <f t="shared" si="13"/>
        <v>0</v>
      </c>
    </row>
    <row r="82" spans="1:10" x14ac:dyDescent="0.25">
      <c r="A82" s="66"/>
      <c r="B82" s="28" t="s">
        <v>177</v>
      </c>
      <c r="C82" s="68"/>
      <c r="D82" s="68">
        <f>PRODUCT(D77,0.96)</f>
        <v>68049.599999999991</v>
      </c>
      <c r="E82" s="67">
        <f t="shared" si="12"/>
        <v>9.2611507433829066E-2</v>
      </c>
      <c r="F82" s="27"/>
      <c r="G82" s="28"/>
      <c r="H82" s="28"/>
      <c r="I82" s="28"/>
      <c r="J82">
        <f t="shared" si="13"/>
        <v>0</v>
      </c>
    </row>
    <row r="83" spans="1:10" x14ac:dyDescent="0.25">
      <c r="A83" s="66"/>
      <c r="B83" s="28" t="s">
        <v>173</v>
      </c>
      <c r="C83" s="68"/>
      <c r="D83" s="68">
        <f>PRODUCT(D77,0.95)</f>
        <v>67340.75</v>
      </c>
      <c r="E83" s="67">
        <f t="shared" si="12"/>
        <v>0.10206347089805989</v>
      </c>
      <c r="F83" s="27"/>
      <c r="G83" s="28"/>
      <c r="H83" s="28"/>
      <c r="I83" s="28"/>
      <c r="J83">
        <f t="shared" si="13"/>
        <v>0</v>
      </c>
    </row>
    <row r="84" spans="1:10" x14ac:dyDescent="0.25">
      <c r="A84" s="66"/>
      <c r="B84" s="28" t="s">
        <v>178</v>
      </c>
      <c r="C84" s="68"/>
      <c r="D84" s="68">
        <f>PRODUCT(D77,0.94)</f>
        <v>66631.899999999994</v>
      </c>
      <c r="E84" s="67">
        <f t="shared" si="12"/>
        <v>0.11151543436229094</v>
      </c>
      <c r="F84" s="27"/>
      <c r="G84" s="28"/>
      <c r="H84" s="28"/>
      <c r="I84" s="28"/>
      <c r="J84">
        <f t="shared" si="13"/>
        <v>0</v>
      </c>
    </row>
    <row r="85" spans="1:10" x14ac:dyDescent="0.25">
      <c r="A85" s="66"/>
      <c r="B85" s="28" t="s">
        <v>179</v>
      </c>
      <c r="C85" s="68"/>
      <c r="D85" s="68">
        <f>PRODUCT(D77,0.93)</f>
        <v>65923.05</v>
      </c>
      <c r="E85" s="67">
        <f t="shared" si="12"/>
        <v>0.12096739782652177</v>
      </c>
      <c r="F85" s="27"/>
      <c r="G85" s="28"/>
      <c r="H85" s="28"/>
      <c r="I85" s="28"/>
      <c r="J85">
        <f t="shared" si="13"/>
        <v>0</v>
      </c>
    </row>
    <row r="86" spans="1:10" x14ac:dyDescent="0.25">
      <c r="A86" s="66"/>
      <c r="B86" s="28" t="s">
        <v>180</v>
      </c>
      <c r="C86" s="68"/>
      <c r="D86" s="68">
        <f>PRODUCT(D77,0.92)</f>
        <v>65214.200000000004</v>
      </c>
      <c r="E86" s="67">
        <f t="shared" si="12"/>
        <v>0.13041936129075271</v>
      </c>
      <c r="F86" s="27"/>
      <c r="G86" s="28"/>
      <c r="H86" s="28"/>
      <c r="I86" s="28"/>
      <c r="J86">
        <f t="shared" si="13"/>
        <v>0</v>
      </c>
    </row>
    <row r="87" spans="1:10" x14ac:dyDescent="0.25">
      <c r="B87" s="28"/>
      <c r="C87" s="28"/>
      <c r="D87" s="26"/>
      <c r="E87" s="26"/>
      <c r="F87" s="27"/>
      <c r="G87" s="28"/>
      <c r="H87" s="28"/>
      <c r="I87" s="28"/>
    </row>
    <row r="88" spans="1:10" x14ac:dyDescent="0.25">
      <c r="A88" s="148" t="s">
        <v>174</v>
      </c>
      <c r="B88" s="28" t="s">
        <v>170</v>
      </c>
      <c r="C88" s="28"/>
      <c r="D88" s="64">
        <v>8.6249999999999993E-2</v>
      </c>
      <c r="E88" s="26"/>
      <c r="F88" s="27" t="s">
        <v>171</v>
      </c>
      <c r="G88" s="28"/>
      <c r="H88" s="28"/>
      <c r="I88" s="28"/>
    </row>
    <row r="89" spans="1:10" x14ac:dyDescent="0.25">
      <c r="B89" s="28"/>
      <c r="C89" s="28"/>
      <c r="D89" s="26"/>
      <c r="E89" s="26"/>
      <c r="F89" s="27"/>
      <c r="G89" s="28"/>
      <c r="H89" s="28"/>
      <c r="I89" s="28"/>
    </row>
    <row r="90" spans="1:10" x14ac:dyDescent="0.25">
      <c r="B90" s="28" t="s">
        <v>172</v>
      </c>
      <c r="C90" s="28"/>
      <c r="D90" s="56">
        <f>SUM(J79:J86)*(1+D88)</f>
        <v>0</v>
      </c>
      <c r="E90" s="26"/>
      <c r="F90" s="27"/>
      <c r="G90" s="28"/>
      <c r="H90" s="28"/>
      <c r="I90" s="28"/>
    </row>
    <row r="91" spans="1:10" x14ac:dyDescent="0.25">
      <c r="B91" s="28"/>
      <c r="C91" s="28"/>
      <c r="D91" s="26"/>
      <c r="E91" s="26"/>
      <c r="F91" s="27"/>
      <c r="G91" s="28"/>
      <c r="H91" s="28"/>
      <c r="I91" s="28"/>
    </row>
    <row r="92" spans="1:10" x14ac:dyDescent="0.25">
      <c r="B92" s="28"/>
      <c r="C92" s="28"/>
      <c r="D92" s="26"/>
      <c r="E92" s="26"/>
      <c r="F92" s="27"/>
      <c r="G92" s="28"/>
      <c r="H92" s="28"/>
      <c r="I92" s="28"/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03163-EA22-40B3-A59B-F41AFFD3305E}">
  <sheetPr codeName="Sheet5"/>
  <dimension ref="A1:K61"/>
  <sheetViews>
    <sheetView zoomScale="70" zoomScaleNormal="70" workbookViewId="0">
      <selection activeCell="D44" sqref="D44"/>
    </sheetView>
  </sheetViews>
  <sheetFormatPr defaultColWidth="11.5546875" defaultRowHeight="13.2" x14ac:dyDescent="0.25"/>
  <cols>
    <col min="1" max="1" width="10.5546875" style="82" bestFit="1" customWidth="1"/>
    <col min="2" max="2" width="45.109375" customWidth="1"/>
    <col min="3" max="3" width="11.109375" bestFit="1" customWidth="1"/>
    <col min="4" max="5" width="12.109375" style="2" bestFit="1" customWidth="1"/>
    <col min="6" max="6" width="45.5546875" style="82" customWidth="1"/>
  </cols>
  <sheetData>
    <row r="1" spans="1:11" x14ac:dyDescent="0.25">
      <c r="B1" s="3" t="s">
        <v>0</v>
      </c>
      <c r="C1" s="4"/>
    </row>
    <row r="2" spans="1:11" x14ac:dyDescent="0.25">
      <c r="B2" s="3" t="s">
        <v>359</v>
      </c>
      <c r="C2" s="3"/>
    </row>
    <row r="3" spans="1:11" x14ac:dyDescent="0.25">
      <c r="B3" s="3" t="s">
        <v>2</v>
      </c>
      <c r="C3" s="3"/>
    </row>
    <row r="4" spans="1:11" x14ac:dyDescent="0.25">
      <c r="B4" s="3"/>
      <c r="C4" s="3"/>
    </row>
    <row r="5" spans="1:11" x14ac:dyDescent="0.25">
      <c r="A5"/>
      <c r="B5" s="5"/>
      <c r="C5" s="5"/>
      <c r="D5" s="6" t="s">
        <v>3</v>
      </c>
      <c r="E5" s="6" t="s">
        <v>4</v>
      </c>
    </row>
    <row r="6" spans="1:11" x14ac:dyDescent="0.25">
      <c r="B6" s="7" t="s">
        <v>359</v>
      </c>
      <c r="C6" s="7"/>
      <c r="D6" s="8">
        <v>38014</v>
      </c>
      <c r="E6" s="8">
        <v>38925</v>
      </c>
      <c r="F6" s="9" t="s">
        <v>360</v>
      </c>
      <c r="J6">
        <f>D6</f>
        <v>38014</v>
      </c>
      <c r="K6">
        <f>E6</f>
        <v>38925</v>
      </c>
    </row>
    <row r="7" spans="1:11" x14ac:dyDescent="0.25">
      <c r="B7" s="10" t="s">
        <v>7</v>
      </c>
      <c r="C7" s="10"/>
      <c r="D7" s="11"/>
      <c r="E7" s="12">
        <v>1495</v>
      </c>
      <c r="F7" s="13"/>
      <c r="J7">
        <v>1495</v>
      </c>
      <c r="K7">
        <v>1495</v>
      </c>
    </row>
    <row r="8" spans="1:11" ht="15" x14ac:dyDescent="0.25">
      <c r="B8" s="14"/>
      <c r="C8" s="14"/>
      <c r="D8" s="15"/>
      <c r="E8" s="15" t="s">
        <v>8</v>
      </c>
      <c r="F8" s="16"/>
    </row>
    <row r="9" spans="1:11" x14ac:dyDescent="0.25">
      <c r="B9" s="17" t="s">
        <v>9</v>
      </c>
      <c r="C9" s="17"/>
    </row>
    <row r="10" spans="1:11" x14ac:dyDescent="0.25">
      <c r="B10" s="18" t="s">
        <v>10</v>
      </c>
      <c r="C10" s="18"/>
    </row>
    <row r="11" spans="1:11" x14ac:dyDescent="0.25">
      <c r="B11" s="3" t="s">
        <v>11</v>
      </c>
      <c r="C11" s="19"/>
      <c r="D11" s="6" t="s">
        <v>12</v>
      </c>
      <c r="E11" s="6" t="s">
        <v>4</v>
      </c>
      <c r="F11" s="20" t="s">
        <v>13</v>
      </c>
      <c r="G11" s="3" t="s">
        <v>12</v>
      </c>
      <c r="H11" s="3" t="s">
        <v>4</v>
      </c>
    </row>
    <row r="12" spans="1:11" x14ac:dyDescent="0.25">
      <c r="B12" s="25" t="s">
        <v>18</v>
      </c>
      <c r="C12" s="25"/>
      <c r="D12" s="26">
        <v>0</v>
      </c>
      <c r="E12" s="26">
        <v>0</v>
      </c>
      <c r="F12" s="27" t="s">
        <v>19</v>
      </c>
      <c r="G12" s="28">
        <v>0</v>
      </c>
      <c r="H12" s="28">
        <v>0</v>
      </c>
      <c r="I12" s="28" t="s">
        <v>361</v>
      </c>
    </row>
    <row r="13" spans="1:11" x14ac:dyDescent="0.25">
      <c r="B13" s="28"/>
      <c r="C13" s="28"/>
      <c r="D13" s="26"/>
      <c r="E13" s="26"/>
      <c r="F13" s="27"/>
      <c r="G13" s="28"/>
      <c r="H13" s="28"/>
      <c r="I13" s="28"/>
    </row>
    <row r="14" spans="1:11" x14ac:dyDescent="0.25">
      <c r="B14" s="33" t="s">
        <v>26</v>
      </c>
      <c r="C14" s="33"/>
      <c r="D14" s="26"/>
      <c r="E14" s="26"/>
      <c r="F14" s="27"/>
      <c r="G14" s="28"/>
      <c r="H14" s="28"/>
      <c r="I14" s="28"/>
    </row>
    <row r="15" spans="1:11" ht="15.6" x14ac:dyDescent="0.3">
      <c r="A15" s="63" t="s">
        <v>175</v>
      </c>
      <c r="B15" s="33" t="s">
        <v>27</v>
      </c>
      <c r="C15" s="33"/>
      <c r="D15" s="26"/>
      <c r="E15" s="26"/>
      <c r="F15" s="27"/>
      <c r="G15" s="28"/>
      <c r="H15" s="28"/>
      <c r="I15" s="28"/>
    </row>
    <row r="16" spans="1:11" x14ac:dyDescent="0.25">
      <c r="B16" s="28"/>
      <c r="C16" s="28"/>
      <c r="D16" s="26"/>
      <c r="E16" s="26"/>
      <c r="F16" s="27"/>
      <c r="G16" s="28"/>
      <c r="H16" s="28"/>
      <c r="I16" s="28"/>
    </row>
    <row r="17" spans="1:11" x14ac:dyDescent="0.25">
      <c r="B17" s="36" t="s">
        <v>30</v>
      </c>
      <c r="C17" s="36"/>
      <c r="D17" s="37" t="s">
        <v>12</v>
      </c>
      <c r="E17" s="37" t="s">
        <v>4</v>
      </c>
      <c r="F17" s="38" t="s">
        <v>31</v>
      </c>
      <c r="G17" s="28"/>
      <c r="H17" s="28"/>
      <c r="I17" s="28"/>
    </row>
    <row r="18" spans="1:11" x14ac:dyDescent="0.25">
      <c r="A18" s="66"/>
      <c r="B18" s="39" t="s">
        <v>43</v>
      </c>
      <c r="C18" s="40"/>
      <c r="D18" s="44">
        <v>1166</v>
      </c>
      <c r="E18" s="44">
        <v>1295</v>
      </c>
      <c r="F18" s="42" t="s">
        <v>45</v>
      </c>
      <c r="G18" s="28"/>
      <c r="H18" s="28"/>
      <c r="I18" s="28"/>
      <c r="J18">
        <f t="shared" ref="J18" si="0">IF(NOT(ISBLANK(A18)),D18,0)</f>
        <v>0</v>
      </c>
      <c r="K18">
        <f t="shared" ref="K18" si="1">IF(NOT(ISBLANK(A18)),E18,0)</f>
        <v>0</v>
      </c>
    </row>
    <row r="19" spans="1:11" x14ac:dyDescent="0.25">
      <c r="A19" s="66"/>
      <c r="B19" s="73" t="s">
        <v>57</v>
      </c>
      <c r="C19" s="40"/>
      <c r="D19" s="41">
        <v>896</v>
      </c>
      <c r="E19" s="41">
        <v>995</v>
      </c>
      <c r="F19" s="74" t="s">
        <v>58</v>
      </c>
      <c r="G19" s="28"/>
      <c r="H19" s="28"/>
      <c r="I19" s="28"/>
      <c r="J19">
        <f t="shared" ref="J19:J27" si="2">IF(NOT(ISBLANK(A19)),D19,0)</f>
        <v>0</v>
      </c>
      <c r="K19">
        <f t="shared" ref="K19:K27" si="3">IF(NOT(ISBLANK(A19)),E19,0)</f>
        <v>0</v>
      </c>
    </row>
    <row r="20" spans="1:11" x14ac:dyDescent="0.25">
      <c r="A20" s="66"/>
      <c r="B20" s="60" t="s">
        <v>61</v>
      </c>
      <c r="C20" s="61"/>
      <c r="D20" s="50">
        <v>86</v>
      </c>
      <c r="E20" s="50">
        <v>95</v>
      </c>
      <c r="F20" s="62" t="s">
        <v>62</v>
      </c>
      <c r="G20" s="28"/>
      <c r="H20" s="28"/>
      <c r="I20" s="28"/>
      <c r="J20">
        <f t="shared" si="2"/>
        <v>0</v>
      </c>
      <c r="K20">
        <f t="shared" si="3"/>
        <v>0</v>
      </c>
    </row>
    <row r="21" spans="1:11" x14ac:dyDescent="0.25">
      <c r="A21" s="66"/>
      <c r="B21" s="22" t="s">
        <v>80</v>
      </c>
      <c r="C21" s="45"/>
      <c r="D21" s="30" t="s">
        <v>65</v>
      </c>
      <c r="E21" s="30" t="s">
        <v>65</v>
      </c>
      <c r="F21" s="24" t="s">
        <v>81</v>
      </c>
      <c r="G21" s="28"/>
      <c r="H21" s="28"/>
      <c r="I21" s="28"/>
      <c r="J21">
        <f t="shared" si="2"/>
        <v>0</v>
      </c>
      <c r="K21">
        <f t="shared" si="3"/>
        <v>0</v>
      </c>
    </row>
    <row r="22" spans="1:11" x14ac:dyDescent="0.25">
      <c r="A22" s="59"/>
      <c r="B22" s="71"/>
      <c r="C22" s="57"/>
      <c r="D22" s="44"/>
      <c r="E22" s="44"/>
      <c r="F22" s="59"/>
      <c r="G22" s="28"/>
      <c r="H22" s="28"/>
      <c r="I22" s="28"/>
    </row>
    <row r="23" spans="1:11" x14ac:dyDescent="0.25">
      <c r="A23" s="59"/>
      <c r="B23" s="71"/>
      <c r="C23" s="57"/>
      <c r="D23" s="44"/>
      <c r="E23" s="44"/>
      <c r="F23" s="59"/>
      <c r="G23" s="28"/>
      <c r="H23" s="28"/>
      <c r="I23" s="28"/>
    </row>
    <row r="24" spans="1:11" x14ac:dyDescent="0.25">
      <c r="A24" s="66"/>
      <c r="B24" s="46" t="s">
        <v>108</v>
      </c>
      <c r="C24" s="47"/>
      <c r="D24" s="26"/>
      <c r="E24" s="26"/>
      <c r="F24" s="27"/>
      <c r="G24" s="28"/>
      <c r="H24" s="28"/>
      <c r="I24" s="28"/>
    </row>
    <row r="25" spans="1:11" x14ac:dyDescent="0.25">
      <c r="A25" s="66"/>
      <c r="B25" s="22" t="s">
        <v>109</v>
      </c>
      <c r="C25" s="45"/>
      <c r="D25" s="23">
        <v>149</v>
      </c>
      <c r="E25" s="23">
        <v>165</v>
      </c>
      <c r="F25" s="24" t="s">
        <v>110</v>
      </c>
      <c r="G25" s="28"/>
      <c r="H25" s="28"/>
      <c r="I25" s="28"/>
      <c r="J25">
        <f t="shared" si="2"/>
        <v>0</v>
      </c>
      <c r="K25">
        <f t="shared" si="3"/>
        <v>0</v>
      </c>
    </row>
    <row r="26" spans="1:11" x14ac:dyDescent="0.25">
      <c r="A26" s="66"/>
      <c r="B26" s="39" t="s">
        <v>117</v>
      </c>
      <c r="C26" s="40"/>
      <c r="D26" s="41">
        <v>473</v>
      </c>
      <c r="E26" s="41">
        <v>525</v>
      </c>
      <c r="F26" s="42" t="s">
        <v>119</v>
      </c>
      <c r="G26" s="28"/>
      <c r="H26" s="28"/>
      <c r="I26" s="28"/>
      <c r="J26">
        <f t="shared" si="2"/>
        <v>0</v>
      </c>
      <c r="K26">
        <f t="shared" si="3"/>
        <v>0</v>
      </c>
    </row>
    <row r="27" spans="1:11" x14ac:dyDescent="0.25">
      <c r="A27" s="66"/>
      <c r="B27" s="43" t="s">
        <v>362</v>
      </c>
      <c r="C27" s="29"/>
      <c r="D27" s="30"/>
      <c r="E27" s="30"/>
      <c r="F27" s="31"/>
      <c r="G27" s="28"/>
      <c r="H27" s="28"/>
      <c r="I27" s="28"/>
      <c r="J27">
        <f t="shared" si="2"/>
        <v>0</v>
      </c>
      <c r="K27">
        <f t="shared" si="3"/>
        <v>0</v>
      </c>
    </row>
    <row r="28" spans="1:11" x14ac:dyDescent="0.25">
      <c r="A28" s="59"/>
      <c r="B28" s="71"/>
      <c r="C28" s="57"/>
      <c r="D28" s="44"/>
      <c r="E28" s="44"/>
      <c r="F28" s="59"/>
      <c r="G28" s="28"/>
      <c r="H28" s="28"/>
      <c r="I28" s="28"/>
    </row>
    <row r="29" spans="1:11" x14ac:dyDescent="0.25">
      <c r="A29" s="59"/>
      <c r="B29" s="71"/>
      <c r="C29" s="57"/>
      <c r="D29" s="44"/>
      <c r="E29" s="44"/>
      <c r="F29" s="59"/>
      <c r="G29" s="28"/>
      <c r="H29" s="28"/>
      <c r="I29" s="28"/>
    </row>
    <row r="30" spans="1:11" x14ac:dyDescent="0.25">
      <c r="A30" s="66"/>
      <c r="B30" s="46" t="s">
        <v>148</v>
      </c>
      <c r="C30" s="28"/>
      <c r="D30" s="26"/>
      <c r="E30" s="26"/>
      <c r="F30" s="27"/>
      <c r="G30" s="28"/>
      <c r="H30" s="28"/>
      <c r="I30" s="28"/>
    </row>
    <row r="31" spans="1:11" x14ac:dyDescent="0.25">
      <c r="A31" s="66"/>
      <c r="B31" s="48" t="s">
        <v>147</v>
      </c>
      <c r="C31" s="48"/>
      <c r="D31" s="30" t="s">
        <v>65</v>
      </c>
      <c r="E31" s="30" t="s">
        <v>65</v>
      </c>
      <c r="F31" s="31" t="s">
        <v>363</v>
      </c>
      <c r="G31" s="28"/>
      <c r="H31" s="28"/>
      <c r="I31" s="28"/>
      <c r="J31">
        <f t="shared" ref="J31" si="4">IF(NOT(ISBLANK(A31)),D31,0)</f>
        <v>0</v>
      </c>
      <c r="K31">
        <f t="shared" ref="K31" si="5">IF(NOT(ISBLANK(A31)),E31,0)</f>
        <v>0</v>
      </c>
    </row>
    <row r="32" spans="1:11" x14ac:dyDescent="0.25">
      <c r="A32" s="66"/>
      <c r="B32" s="48"/>
      <c r="C32" s="49"/>
      <c r="D32" s="52"/>
      <c r="E32" s="52"/>
      <c r="F32" s="53"/>
      <c r="G32" s="28"/>
      <c r="H32" s="28"/>
      <c r="I32" s="28"/>
    </row>
    <row r="33" spans="1:11" hidden="1" x14ac:dyDescent="0.25">
      <c r="A33" s="66"/>
      <c r="B33" s="84" t="s">
        <v>150</v>
      </c>
      <c r="C33" s="84"/>
      <c r="D33" s="89">
        <v>220</v>
      </c>
      <c r="E33" s="89">
        <v>245</v>
      </c>
      <c r="F33" s="142"/>
      <c r="G33" s="201" t="s">
        <v>158</v>
      </c>
      <c r="H33" s="201"/>
      <c r="I33" s="141"/>
      <c r="J33">
        <f t="shared" ref="J33" si="6">IF(NOT(ISBLANK(A33)),D33,0)</f>
        <v>0</v>
      </c>
      <c r="K33">
        <f t="shared" ref="K33" si="7">IF(NOT(ISBLANK(A33)),E33,0)</f>
        <v>0</v>
      </c>
    </row>
    <row r="34" spans="1:11" x14ac:dyDescent="0.25">
      <c r="A34" s="66"/>
      <c r="B34" s="84" t="s">
        <v>151</v>
      </c>
      <c r="C34" s="87"/>
      <c r="D34" s="89">
        <v>220</v>
      </c>
      <c r="E34" s="89">
        <v>245</v>
      </c>
      <c r="F34" s="142"/>
      <c r="G34" s="201" t="s">
        <v>159</v>
      </c>
      <c r="H34" s="201"/>
      <c r="I34" s="141"/>
      <c r="J34">
        <f t="shared" ref="J34:J44" si="8">IF(NOT(ISBLANK(A34)),D34,0)</f>
        <v>0</v>
      </c>
      <c r="K34">
        <f t="shared" ref="K34:K44" si="9">IF(NOT(ISBLANK(A34)),E34,0)</f>
        <v>0</v>
      </c>
    </row>
    <row r="35" spans="1:11" x14ac:dyDescent="0.25">
      <c r="A35" s="66"/>
      <c r="B35" s="84" t="s">
        <v>152</v>
      </c>
      <c r="C35" s="87"/>
      <c r="D35" s="15" t="s">
        <v>65</v>
      </c>
      <c r="E35" s="15" t="s">
        <v>65</v>
      </c>
      <c r="F35" s="142"/>
      <c r="G35" s="201" t="s">
        <v>160</v>
      </c>
      <c r="H35" s="201"/>
      <c r="I35" s="141"/>
      <c r="J35">
        <f t="shared" si="8"/>
        <v>0</v>
      </c>
      <c r="K35">
        <f t="shared" si="9"/>
        <v>0</v>
      </c>
    </row>
    <row r="36" spans="1:11" x14ac:dyDescent="0.25">
      <c r="A36" s="66"/>
      <c r="B36" s="84" t="s">
        <v>153</v>
      </c>
      <c r="C36" s="87"/>
      <c r="D36" s="89">
        <v>220</v>
      </c>
      <c r="E36" s="89">
        <v>245</v>
      </c>
      <c r="F36" s="142"/>
      <c r="G36" s="201" t="s">
        <v>161</v>
      </c>
      <c r="H36" s="201"/>
      <c r="I36" s="141"/>
      <c r="J36">
        <f t="shared" si="8"/>
        <v>0</v>
      </c>
      <c r="K36">
        <f t="shared" si="9"/>
        <v>0</v>
      </c>
    </row>
    <row r="37" spans="1:11" x14ac:dyDescent="0.25">
      <c r="A37" s="66"/>
      <c r="B37" s="84" t="s">
        <v>154</v>
      </c>
      <c r="C37" s="87"/>
      <c r="D37" s="89">
        <v>220</v>
      </c>
      <c r="E37" s="89">
        <v>245</v>
      </c>
      <c r="F37" s="142"/>
      <c r="G37" s="201" t="s">
        <v>162</v>
      </c>
      <c r="H37" s="201"/>
      <c r="I37" s="141"/>
      <c r="J37">
        <f t="shared" si="8"/>
        <v>0</v>
      </c>
      <c r="K37">
        <f t="shared" si="9"/>
        <v>0</v>
      </c>
    </row>
    <row r="38" spans="1:11" x14ac:dyDescent="0.25">
      <c r="A38" s="66"/>
      <c r="B38" s="112" t="s">
        <v>155</v>
      </c>
      <c r="C38" s="92"/>
      <c r="D38" s="94">
        <v>220</v>
      </c>
      <c r="E38" s="2">
        <v>245</v>
      </c>
      <c r="F38" s="141"/>
      <c r="G38" s="198" t="s">
        <v>163</v>
      </c>
      <c r="H38" s="198"/>
      <c r="I38" s="141"/>
      <c r="J38">
        <f t="shared" si="8"/>
        <v>0</v>
      </c>
      <c r="K38">
        <f t="shared" si="9"/>
        <v>0</v>
      </c>
    </row>
    <row r="39" spans="1:11" x14ac:dyDescent="0.25">
      <c r="A39" s="66"/>
      <c r="B39" s="96" t="s">
        <v>373</v>
      </c>
      <c r="C39" s="84"/>
      <c r="D39" s="89"/>
      <c r="E39" s="89"/>
      <c r="F39" s="142"/>
      <c r="G39" s="201"/>
      <c r="H39" s="201"/>
      <c r="I39" s="141"/>
      <c r="J39">
        <f t="shared" si="8"/>
        <v>0</v>
      </c>
      <c r="K39">
        <f t="shared" si="9"/>
        <v>0</v>
      </c>
    </row>
    <row r="40" spans="1:11" x14ac:dyDescent="0.25">
      <c r="A40" s="66"/>
      <c r="B40" s="112" t="s">
        <v>368</v>
      </c>
      <c r="C40" s="92"/>
      <c r="D40" s="94">
        <v>220</v>
      </c>
      <c r="E40" s="86">
        <v>245</v>
      </c>
      <c r="F40" s="141"/>
      <c r="G40" s="198" t="s">
        <v>163</v>
      </c>
      <c r="H40" s="198"/>
      <c r="I40" s="141"/>
      <c r="J40">
        <f t="shared" si="8"/>
        <v>0</v>
      </c>
      <c r="K40">
        <f t="shared" si="9"/>
        <v>0</v>
      </c>
    </row>
    <row r="41" spans="1:11" x14ac:dyDescent="0.25">
      <c r="A41" s="66"/>
      <c r="B41" s="84" t="s">
        <v>432</v>
      </c>
      <c r="C41" s="87"/>
      <c r="D41" s="89">
        <v>220</v>
      </c>
      <c r="E41" s="89">
        <v>245</v>
      </c>
      <c r="F41" s="183"/>
      <c r="G41" s="205" t="s">
        <v>418</v>
      </c>
      <c r="H41" s="205"/>
      <c r="I41" s="184"/>
      <c r="J41">
        <f>IF(NOT(ISBLANK(A41)),D41,0)</f>
        <v>0</v>
      </c>
      <c r="K41">
        <f>IF(NOT(ISBLANK(A41)),E41,0)</f>
        <v>0</v>
      </c>
    </row>
    <row r="42" spans="1:11" x14ac:dyDescent="0.25">
      <c r="A42" s="66"/>
      <c r="B42" s="88" t="s">
        <v>156</v>
      </c>
      <c r="C42" s="87"/>
      <c r="D42" s="86">
        <v>220</v>
      </c>
      <c r="E42" s="86">
        <v>245</v>
      </c>
      <c r="F42" s="144"/>
      <c r="G42" s="205" t="s">
        <v>164</v>
      </c>
      <c r="H42" s="205"/>
      <c r="I42" s="141"/>
      <c r="J42">
        <f t="shared" si="8"/>
        <v>0</v>
      </c>
      <c r="K42">
        <f t="shared" si="9"/>
        <v>0</v>
      </c>
    </row>
    <row r="43" spans="1:11" x14ac:dyDescent="0.25">
      <c r="A43" s="66"/>
      <c r="B43" s="84" t="s">
        <v>186</v>
      </c>
      <c r="C43" s="87"/>
      <c r="D43" s="86">
        <v>220</v>
      </c>
      <c r="E43" s="86">
        <v>245</v>
      </c>
      <c r="F43" s="142"/>
      <c r="G43" s="201" t="s">
        <v>187</v>
      </c>
      <c r="H43" s="201"/>
      <c r="I43" s="141"/>
      <c r="J43">
        <f t="shared" si="8"/>
        <v>0</v>
      </c>
      <c r="K43">
        <f t="shared" si="9"/>
        <v>0</v>
      </c>
    </row>
    <row r="44" spans="1:11" x14ac:dyDescent="0.25">
      <c r="A44" s="66"/>
      <c r="B44" s="87" t="s">
        <v>157</v>
      </c>
      <c r="C44" s="87"/>
      <c r="D44" s="86">
        <v>220</v>
      </c>
      <c r="E44" s="86">
        <v>245</v>
      </c>
      <c r="F44" s="142"/>
      <c r="G44" s="201" t="s">
        <v>165</v>
      </c>
      <c r="H44" s="201"/>
      <c r="I44" s="141"/>
      <c r="J44">
        <f t="shared" si="8"/>
        <v>0</v>
      </c>
      <c r="K44">
        <f t="shared" si="9"/>
        <v>0</v>
      </c>
    </row>
    <row r="45" spans="1:11" x14ac:dyDescent="0.25">
      <c r="B45" s="28"/>
      <c r="C45" s="28"/>
      <c r="D45" s="26"/>
      <c r="E45" s="26"/>
      <c r="F45" s="27"/>
      <c r="G45" s="28"/>
      <c r="H45" s="28"/>
      <c r="I45" s="28"/>
    </row>
    <row r="46" spans="1:11" x14ac:dyDescent="0.25">
      <c r="B46" s="28" t="s">
        <v>166</v>
      </c>
      <c r="C46" s="69"/>
      <c r="D46" s="56">
        <f>SUM(J6,J7,J16:J44)</f>
        <v>39509</v>
      </c>
      <c r="E46" s="56">
        <f>SUM(K6,K7,K16:K44)</f>
        <v>40420</v>
      </c>
      <c r="F46" s="67"/>
      <c r="G46" s="28"/>
      <c r="H46" s="28"/>
      <c r="I46" s="28"/>
    </row>
    <row r="47" spans="1:11" x14ac:dyDescent="0.25">
      <c r="A47" s="65"/>
      <c r="B47" s="28"/>
      <c r="C47" s="70"/>
      <c r="D47" s="26"/>
      <c r="E47" s="76"/>
      <c r="F47" s="77"/>
      <c r="G47" s="28"/>
      <c r="H47" s="28"/>
      <c r="I47" s="28"/>
    </row>
    <row r="48" spans="1:11" x14ac:dyDescent="0.25">
      <c r="A48" s="66"/>
      <c r="B48" s="28" t="s">
        <v>167</v>
      </c>
      <c r="C48" s="68"/>
      <c r="D48" s="68">
        <f>PRODUCT(D46,0.99)</f>
        <v>39113.909999999996</v>
      </c>
      <c r="E48" s="67">
        <f t="shared" ref="E48:E55" si="10">1-(D48/$E$46)</f>
        <v>3.2312963879267742E-2</v>
      </c>
      <c r="F48" s="27" t="s">
        <v>169</v>
      </c>
      <c r="G48" s="28"/>
      <c r="H48" s="28"/>
      <c r="I48" s="28"/>
      <c r="J48">
        <f>IF(NOT(ISBLANK(A48)),D48,0)</f>
        <v>0</v>
      </c>
    </row>
    <row r="49" spans="1:10" x14ac:dyDescent="0.25">
      <c r="A49" s="66"/>
      <c r="B49" s="28" t="s">
        <v>176</v>
      </c>
      <c r="C49" s="68"/>
      <c r="D49" s="68">
        <f>PRODUCT(D46,0.98)</f>
        <v>38718.82</v>
      </c>
      <c r="E49" s="67">
        <f t="shared" si="10"/>
        <v>4.2087580405739788E-2</v>
      </c>
      <c r="F49" s="27"/>
      <c r="G49" s="28"/>
      <c r="H49" s="28"/>
      <c r="I49" s="28"/>
      <c r="J49">
        <f t="shared" ref="J49:J55" si="11">IF(NOT(ISBLANK(A49)),D49,0)</f>
        <v>0</v>
      </c>
    </row>
    <row r="50" spans="1:10" x14ac:dyDescent="0.25">
      <c r="A50" s="66"/>
      <c r="B50" s="28" t="s">
        <v>168</v>
      </c>
      <c r="C50" s="68"/>
      <c r="D50" s="68">
        <f>PRODUCT(D46,0.97)</f>
        <v>38323.729999999996</v>
      </c>
      <c r="E50" s="67">
        <f t="shared" si="10"/>
        <v>5.1862196932211835E-2</v>
      </c>
      <c r="F50" s="27"/>
      <c r="G50" s="28"/>
      <c r="H50" s="28"/>
      <c r="I50" s="28"/>
      <c r="J50">
        <f t="shared" si="11"/>
        <v>0</v>
      </c>
    </row>
    <row r="51" spans="1:10" x14ac:dyDescent="0.25">
      <c r="A51" s="66"/>
      <c r="B51" s="28" t="s">
        <v>177</v>
      </c>
      <c r="C51" s="68"/>
      <c r="D51" s="68">
        <f>PRODUCT(D46,0.96)</f>
        <v>37928.639999999999</v>
      </c>
      <c r="E51" s="67">
        <f t="shared" si="10"/>
        <v>6.1636813458683881E-2</v>
      </c>
      <c r="F51" s="27"/>
      <c r="G51" s="28"/>
      <c r="H51" s="28"/>
      <c r="I51" s="28"/>
      <c r="J51">
        <f t="shared" si="11"/>
        <v>0</v>
      </c>
    </row>
    <row r="52" spans="1:10" x14ac:dyDescent="0.25">
      <c r="A52" s="66"/>
      <c r="B52" s="28" t="s">
        <v>173</v>
      </c>
      <c r="C52" s="68"/>
      <c r="D52" s="68">
        <f>PRODUCT(D46,0.95)</f>
        <v>37533.549999999996</v>
      </c>
      <c r="E52" s="67">
        <f t="shared" si="10"/>
        <v>7.1411429985155928E-2</v>
      </c>
      <c r="F52" s="27"/>
      <c r="G52" s="28"/>
      <c r="H52" s="28"/>
      <c r="I52" s="28"/>
      <c r="J52">
        <f t="shared" si="11"/>
        <v>0</v>
      </c>
    </row>
    <row r="53" spans="1:10" x14ac:dyDescent="0.25">
      <c r="A53" s="66"/>
      <c r="B53" s="28" t="s">
        <v>178</v>
      </c>
      <c r="C53" s="68"/>
      <c r="D53" s="68">
        <f>PRODUCT(D46,0.94)</f>
        <v>37138.46</v>
      </c>
      <c r="E53" s="67">
        <f t="shared" si="10"/>
        <v>8.1186046511627974E-2</v>
      </c>
      <c r="F53" s="27"/>
      <c r="G53" s="28"/>
      <c r="H53" s="28"/>
      <c r="I53" s="28"/>
      <c r="J53">
        <f t="shared" si="11"/>
        <v>0</v>
      </c>
    </row>
    <row r="54" spans="1:10" x14ac:dyDescent="0.25">
      <c r="A54" s="66"/>
      <c r="B54" s="28" t="s">
        <v>179</v>
      </c>
      <c r="C54" s="68"/>
      <c r="D54" s="68">
        <f>PRODUCT(D46,0.93)</f>
        <v>36743.370000000003</v>
      </c>
      <c r="E54" s="67">
        <f t="shared" si="10"/>
        <v>9.0960663038099909E-2</v>
      </c>
      <c r="F54" s="27"/>
      <c r="G54" s="28"/>
      <c r="H54" s="28"/>
      <c r="I54" s="28"/>
      <c r="J54">
        <f t="shared" si="11"/>
        <v>0</v>
      </c>
    </row>
    <row r="55" spans="1:10" x14ac:dyDescent="0.25">
      <c r="A55" s="66"/>
      <c r="B55" s="28" t="s">
        <v>180</v>
      </c>
      <c r="C55" s="68"/>
      <c r="D55" s="68">
        <f>PRODUCT(D46,0.92)</f>
        <v>36348.28</v>
      </c>
      <c r="E55" s="67">
        <f t="shared" si="10"/>
        <v>0.10073527956457207</v>
      </c>
      <c r="F55" s="27"/>
      <c r="G55" s="28"/>
      <c r="H55" s="28"/>
      <c r="I55" s="28"/>
      <c r="J55">
        <f t="shared" si="11"/>
        <v>0</v>
      </c>
    </row>
    <row r="56" spans="1:10" x14ac:dyDescent="0.25">
      <c r="B56" s="28"/>
      <c r="C56" s="28"/>
      <c r="D56" s="26"/>
      <c r="E56" s="26"/>
      <c r="F56" s="27"/>
      <c r="G56" s="28"/>
      <c r="H56" s="28"/>
      <c r="I56" s="28"/>
    </row>
    <row r="57" spans="1:10" x14ac:dyDescent="0.25">
      <c r="A57" s="82" t="s">
        <v>174</v>
      </c>
      <c r="B57" s="28" t="s">
        <v>170</v>
      </c>
      <c r="C57" s="28"/>
      <c r="D57" s="64">
        <v>8.6249999999999993E-2</v>
      </c>
      <c r="E57" s="26"/>
      <c r="F57" s="27" t="s">
        <v>171</v>
      </c>
      <c r="G57" s="28"/>
      <c r="H57" s="28"/>
      <c r="I57" s="28"/>
    </row>
    <row r="58" spans="1:10" x14ac:dyDescent="0.25">
      <c r="B58" s="28"/>
      <c r="C58" s="28"/>
      <c r="D58" s="26"/>
      <c r="E58" s="26"/>
      <c r="F58" s="27"/>
      <c r="G58" s="28"/>
      <c r="H58" s="28"/>
      <c r="I58" s="28"/>
    </row>
    <row r="59" spans="1:10" x14ac:dyDescent="0.25">
      <c r="B59" s="28" t="s">
        <v>172</v>
      </c>
      <c r="C59" s="28"/>
      <c r="D59" s="56">
        <f>SUM(J48:J55)*(1+D57)</f>
        <v>0</v>
      </c>
      <c r="E59" s="26"/>
      <c r="F59" s="27"/>
      <c r="G59" s="28"/>
      <c r="H59" s="28"/>
      <c r="I59" s="28"/>
    </row>
    <row r="60" spans="1:10" x14ac:dyDescent="0.25">
      <c r="B60" s="28"/>
      <c r="C60" s="28"/>
      <c r="D60" s="26"/>
      <c r="E60" s="26"/>
      <c r="F60" s="27"/>
      <c r="G60" s="28"/>
      <c r="H60" s="28"/>
      <c r="I60" s="28"/>
    </row>
    <row r="61" spans="1:10" x14ac:dyDescent="0.25">
      <c r="B61" s="28"/>
      <c r="C61" s="28"/>
      <c r="D61" s="26"/>
      <c r="E61" s="26"/>
      <c r="F61" s="27"/>
      <c r="G61" s="28"/>
      <c r="H61" s="28"/>
      <c r="I61" s="28"/>
    </row>
  </sheetData>
  <sheetProtection selectLockedCells="1" selectUnlockedCells="1"/>
  <mergeCells count="12">
    <mergeCell ref="G44:H44"/>
    <mergeCell ref="G33:H33"/>
    <mergeCell ref="G34:H34"/>
    <mergeCell ref="G35:H35"/>
    <mergeCell ref="G36:H36"/>
    <mergeCell ref="G37:H37"/>
    <mergeCell ref="G38:H38"/>
    <mergeCell ref="G39:H39"/>
    <mergeCell ref="G40:H40"/>
    <mergeCell ref="G42:H42"/>
    <mergeCell ref="G43:H43"/>
    <mergeCell ref="G41:H41"/>
  </mergeCells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9039A-8163-4EA0-9031-1ED052032F74}">
  <sheetPr codeName="Sheet7"/>
  <dimension ref="A1:L116"/>
  <sheetViews>
    <sheetView zoomScale="70" zoomScaleNormal="70" workbookViewId="0">
      <selection activeCell="D101" sqref="D101"/>
    </sheetView>
  </sheetViews>
  <sheetFormatPr defaultColWidth="11.5546875" defaultRowHeight="13.2" x14ac:dyDescent="0.25"/>
  <cols>
    <col min="1" max="1" width="10.5546875" style="148" bestFit="1" customWidth="1"/>
    <col min="2" max="2" width="51.44140625" customWidth="1"/>
    <col min="3" max="3" width="8.33203125" bestFit="1" customWidth="1"/>
    <col min="4" max="4" width="12.109375" style="2" bestFit="1" customWidth="1"/>
    <col min="5" max="5" width="12.21875" style="2" bestFit="1" customWidth="1"/>
    <col min="6" max="8" width="11.44140625" style="148" customWidth="1"/>
  </cols>
  <sheetData>
    <row r="1" spans="1:12" x14ac:dyDescent="0.25">
      <c r="B1" s="3" t="s">
        <v>0</v>
      </c>
    </row>
    <row r="2" spans="1:12" x14ac:dyDescent="0.25">
      <c r="B2" s="3" t="s">
        <v>385</v>
      </c>
      <c r="C2" s="3"/>
    </row>
    <row r="3" spans="1:12" x14ac:dyDescent="0.25">
      <c r="B3" s="3" t="s">
        <v>2</v>
      </c>
      <c r="C3" s="3"/>
    </row>
    <row r="4" spans="1:12" x14ac:dyDescent="0.25">
      <c r="B4" s="3"/>
      <c r="C4" s="3"/>
    </row>
    <row r="5" spans="1:12" x14ac:dyDescent="0.25">
      <c r="A5"/>
      <c r="B5" s="5"/>
      <c r="C5" s="5"/>
      <c r="D5" s="6" t="s">
        <v>3</v>
      </c>
      <c r="E5" s="6" t="s">
        <v>4</v>
      </c>
    </row>
    <row r="6" spans="1:12" x14ac:dyDescent="0.25">
      <c r="B6" s="102" t="s">
        <v>385</v>
      </c>
      <c r="C6" s="102"/>
      <c r="D6" s="8">
        <v>47951</v>
      </c>
      <c r="E6" s="8">
        <v>49805</v>
      </c>
      <c r="F6" s="147" t="s">
        <v>386</v>
      </c>
      <c r="I6">
        <f>D6</f>
        <v>47951</v>
      </c>
      <c r="J6">
        <f>E6</f>
        <v>49805</v>
      </c>
    </row>
    <row r="7" spans="1:12" x14ac:dyDescent="0.25">
      <c r="B7" s="10" t="s">
        <v>7</v>
      </c>
      <c r="C7" s="10"/>
      <c r="D7" s="11"/>
      <c r="E7" s="12">
        <v>1495</v>
      </c>
      <c r="F7" s="13"/>
      <c r="I7">
        <v>1495</v>
      </c>
      <c r="J7">
        <v>1495</v>
      </c>
    </row>
    <row r="8" spans="1:12" ht="15" x14ac:dyDescent="0.25">
      <c r="B8" s="162"/>
      <c r="C8" s="162"/>
      <c r="D8" s="164"/>
      <c r="E8" s="164" t="s">
        <v>8</v>
      </c>
      <c r="F8" s="161"/>
    </row>
    <row r="9" spans="1:12" x14ac:dyDescent="0.25">
      <c r="B9" s="17" t="s">
        <v>9</v>
      </c>
      <c r="C9" s="163"/>
    </row>
    <row r="10" spans="1:12" x14ac:dyDescent="0.25">
      <c r="B10" s="18" t="s">
        <v>10</v>
      </c>
      <c r="C10" s="18"/>
      <c r="K10" s="213"/>
      <c r="L10" s="202" t="s">
        <v>341</v>
      </c>
    </row>
    <row r="11" spans="1:12" x14ac:dyDescent="0.25">
      <c r="B11" s="3" t="s">
        <v>11</v>
      </c>
      <c r="C11" s="19"/>
      <c r="D11" s="6" t="s">
        <v>12</v>
      </c>
      <c r="E11" s="6" t="s">
        <v>4</v>
      </c>
      <c r="F11" s="214" t="s">
        <v>13</v>
      </c>
      <c r="G11" s="214"/>
      <c r="H11" s="20"/>
      <c r="I11" s="3" t="s">
        <v>12</v>
      </c>
      <c r="J11" s="3" t="s">
        <v>4</v>
      </c>
      <c r="K11" s="213"/>
      <c r="L11" s="213"/>
    </row>
    <row r="12" spans="1:12" ht="12.75" customHeight="1" x14ac:dyDescent="0.25">
      <c r="B12" s="25" t="s">
        <v>387</v>
      </c>
      <c r="D12" s="2">
        <v>0</v>
      </c>
      <c r="E12" s="2">
        <v>0</v>
      </c>
      <c r="F12" s="213" t="s">
        <v>388</v>
      </c>
      <c r="G12" s="213"/>
      <c r="H12" s="213"/>
      <c r="I12">
        <v>0</v>
      </c>
      <c r="J12">
        <v>0</v>
      </c>
      <c r="K12" s="148" t="s">
        <v>389</v>
      </c>
      <c r="L12" s="161" t="s">
        <v>390</v>
      </c>
    </row>
    <row r="13" spans="1:12" x14ac:dyDescent="0.25">
      <c r="F13" s="213"/>
      <c r="G13" s="213"/>
      <c r="H13" s="213"/>
    </row>
    <row r="14" spans="1:12" x14ac:dyDescent="0.25">
      <c r="B14" s="91" t="s">
        <v>293</v>
      </c>
      <c r="C14" s="91"/>
    </row>
    <row r="15" spans="1:12" ht="15.6" x14ac:dyDescent="0.3">
      <c r="A15" s="63" t="s">
        <v>175</v>
      </c>
      <c r="B15" s="91" t="s">
        <v>27</v>
      </c>
      <c r="C15" s="91"/>
    </row>
    <row r="16" spans="1:12" x14ac:dyDescent="0.25">
      <c r="B16" s="91"/>
      <c r="C16" s="96"/>
      <c r="E16" s="89"/>
    </row>
    <row r="17" spans="1:10" x14ac:dyDescent="0.25">
      <c r="B17" s="124" t="s">
        <v>292</v>
      </c>
      <c r="C17" s="96" t="s">
        <v>291</v>
      </c>
      <c r="D17" s="159" t="s">
        <v>12</v>
      </c>
      <c r="E17" s="160" t="s">
        <v>4</v>
      </c>
    </row>
    <row r="18" spans="1:10" x14ac:dyDescent="0.25">
      <c r="A18" s="66"/>
      <c r="B18" s="128" t="s">
        <v>341</v>
      </c>
      <c r="C18" s="127" t="s">
        <v>342</v>
      </c>
      <c r="D18" s="86">
        <v>5018</v>
      </c>
      <c r="E18" s="89">
        <v>5575</v>
      </c>
      <c r="F18" s="212"/>
      <c r="G18" s="212"/>
      <c r="H18" s="152"/>
      <c r="I18">
        <f>IF(NOT(ISBLANK(A18)),D18,0)</f>
        <v>0</v>
      </c>
      <c r="J18">
        <f t="shared" ref="J18" si="0">IF(NOT(ISBLANK(A18)),E18,0)</f>
        <v>0</v>
      </c>
    </row>
    <row r="19" spans="1:10" x14ac:dyDescent="0.25">
      <c r="B19" s="5"/>
      <c r="C19" s="125"/>
      <c r="F19" s="152"/>
      <c r="G19" s="152"/>
      <c r="H19" s="152"/>
    </row>
    <row r="20" spans="1:10" x14ac:dyDescent="0.25">
      <c r="B20" s="5"/>
      <c r="C20" s="125"/>
      <c r="F20" s="202"/>
      <c r="G20" s="202" t="s">
        <v>341</v>
      </c>
      <c r="H20" s="145"/>
    </row>
    <row r="21" spans="1:10" x14ac:dyDescent="0.25">
      <c r="B21" s="3" t="s">
        <v>280</v>
      </c>
      <c r="F21" s="203"/>
      <c r="G21" s="203"/>
      <c r="H21" s="145"/>
    </row>
    <row r="22" spans="1:10" x14ac:dyDescent="0.25">
      <c r="B22" s="124" t="s">
        <v>30</v>
      </c>
      <c r="C22" s="124"/>
      <c r="D22" s="123" t="s">
        <v>12</v>
      </c>
      <c r="E22" s="123" t="s">
        <v>4</v>
      </c>
      <c r="F22" s="122" t="s">
        <v>340</v>
      </c>
      <c r="G22" s="122" t="s">
        <v>339</v>
      </c>
      <c r="H22" s="97"/>
    </row>
    <row r="23" spans="1:10" x14ac:dyDescent="0.25">
      <c r="B23" s="3"/>
      <c r="C23" s="3"/>
      <c r="D23" s="140"/>
      <c r="E23" s="140"/>
      <c r="F23" s="139"/>
      <c r="G23" s="139"/>
      <c r="H23" s="20"/>
    </row>
    <row r="24" spans="1:10" x14ac:dyDescent="0.25">
      <c r="A24" s="66"/>
      <c r="B24" s="11" t="s">
        <v>39</v>
      </c>
      <c r="C24" s="10"/>
      <c r="D24" s="107">
        <v>716</v>
      </c>
      <c r="E24" s="107">
        <v>795</v>
      </c>
      <c r="F24" s="149" t="s">
        <v>40</v>
      </c>
      <c r="G24" s="149" t="s">
        <v>40</v>
      </c>
      <c r="I24">
        <f t="shared" ref="I24" si="1">IF(NOT(ISBLANK(A24)),D24,0)</f>
        <v>0</v>
      </c>
      <c r="J24">
        <f>IF(NOT(ISBLANK(A24)),E24,0)</f>
        <v>0</v>
      </c>
    </row>
    <row r="25" spans="1:10" x14ac:dyDescent="0.25">
      <c r="A25" s="66"/>
      <c r="B25" s="11" t="s">
        <v>263</v>
      </c>
      <c r="C25" s="10"/>
      <c r="D25" s="12">
        <v>536</v>
      </c>
      <c r="E25" s="12">
        <v>595</v>
      </c>
      <c r="F25" s="151" t="s">
        <v>262</v>
      </c>
      <c r="G25" s="151" t="s">
        <v>262</v>
      </c>
      <c r="I25">
        <f t="shared" ref="I25:I57" si="2">IF(NOT(ISBLANK(A25)),D25,0)</f>
        <v>0</v>
      </c>
      <c r="J25">
        <f t="shared" ref="J25:J57" si="3">IF(NOT(ISBLANK(A25)),E25,0)</f>
        <v>0</v>
      </c>
    </row>
    <row r="26" spans="1:10" x14ac:dyDescent="0.25">
      <c r="A26" s="66"/>
      <c r="B26" s="39" t="s">
        <v>46</v>
      </c>
      <c r="C26" s="40"/>
      <c r="D26" s="41">
        <v>1346</v>
      </c>
      <c r="E26" s="41">
        <v>1495</v>
      </c>
      <c r="F26" s="42" t="s">
        <v>48</v>
      </c>
      <c r="G26" s="175"/>
      <c r="H26" s="28"/>
      <c r="I26">
        <f t="shared" si="2"/>
        <v>0</v>
      </c>
      <c r="J26">
        <f t="shared" si="3"/>
        <v>0</v>
      </c>
    </row>
    <row r="27" spans="1:10" x14ac:dyDescent="0.25">
      <c r="A27" s="66"/>
      <c r="B27" s="43" t="s">
        <v>399</v>
      </c>
      <c r="C27" s="29"/>
      <c r="D27" s="30"/>
      <c r="E27" s="30"/>
      <c r="F27" s="31"/>
      <c r="G27" s="28"/>
      <c r="H27" s="28"/>
      <c r="I27">
        <f t="shared" si="2"/>
        <v>0</v>
      </c>
      <c r="J27">
        <f t="shared" si="3"/>
        <v>0</v>
      </c>
    </row>
    <row r="28" spans="1:10" x14ac:dyDescent="0.25">
      <c r="A28" s="66"/>
      <c r="B28" s="11" t="s">
        <v>49</v>
      </c>
      <c r="C28" s="10"/>
      <c r="D28" s="12">
        <v>2246</v>
      </c>
      <c r="E28" s="12">
        <v>2495</v>
      </c>
      <c r="F28" s="151" t="s">
        <v>51</v>
      </c>
      <c r="G28" s="151" t="s">
        <v>215</v>
      </c>
      <c r="I28">
        <f t="shared" si="2"/>
        <v>0</v>
      </c>
      <c r="J28">
        <f t="shared" si="3"/>
        <v>0</v>
      </c>
    </row>
    <row r="29" spans="1:10" x14ac:dyDescent="0.25">
      <c r="A29" s="66"/>
      <c r="B29" s="100" t="s">
        <v>403</v>
      </c>
      <c r="C29" s="116" t="s">
        <v>334</v>
      </c>
      <c r="D29" s="89">
        <v>1260</v>
      </c>
      <c r="E29" s="89">
        <v>1400</v>
      </c>
      <c r="F29" s="149" t="s">
        <v>51</v>
      </c>
      <c r="G29" s="149" t="s">
        <v>215</v>
      </c>
      <c r="I29">
        <f t="shared" si="2"/>
        <v>0</v>
      </c>
      <c r="J29">
        <f t="shared" si="3"/>
        <v>0</v>
      </c>
    </row>
    <row r="30" spans="1:10" x14ac:dyDescent="0.25">
      <c r="A30" s="66"/>
      <c r="B30" s="114" t="s">
        <v>57</v>
      </c>
      <c r="C30" s="113"/>
      <c r="D30" s="12">
        <v>896</v>
      </c>
      <c r="E30" s="12">
        <v>995</v>
      </c>
      <c r="F30" s="148" t="s">
        <v>58</v>
      </c>
      <c r="G30" s="150" t="s">
        <v>58</v>
      </c>
      <c r="I30">
        <f t="shared" si="2"/>
        <v>0</v>
      </c>
      <c r="J30">
        <f t="shared" si="3"/>
        <v>0</v>
      </c>
    </row>
    <row r="31" spans="1:10" x14ac:dyDescent="0.25">
      <c r="A31" s="66"/>
      <c r="B31" s="25" t="s">
        <v>352</v>
      </c>
      <c r="C31" s="34"/>
      <c r="D31" s="26">
        <v>3596</v>
      </c>
      <c r="E31" s="26">
        <v>3995</v>
      </c>
      <c r="F31" s="27" t="s">
        <v>355</v>
      </c>
      <c r="G31" s="28"/>
      <c r="H31" s="28"/>
      <c r="I31">
        <f t="shared" si="2"/>
        <v>0</v>
      </c>
      <c r="J31">
        <f t="shared" si="3"/>
        <v>0</v>
      </c>
    </row>
    <row r="32" spans="1:10" x14ac:dyDescent="0.25">
      <c r="A32" s="66"/>
      <c r="B32" s="33" t="s">
        <v>353</v>
      </c>
      <c r="C32" s="25"/>
      <c r="D32" s="26"/>
      <c r="E32" s="26"/>
      <c r="F32" s="27"/>
      <c r="G32" s="28"/>
      <c r="H32" s="28"/>
      <c r="I32">
        <f t="shared" si="2"/>
        <v>0</v>
      </c>
      <c r="J32">
        <f t="shared" si="3"/>
        <v>0</v>
      </c>
    </row>
    <row r="33" spans="1:10" x14ac:dyDescent="0.25">
      <c r="A33" s="66"/>
      <c r="B33" s="72" t="s">
        <v>354</v>
      </c>
      <c r="C33" s="55"/>
      <c r="D33" s="52"/>
      <c r="E33" s="52"/>
      <c r="F33" s="53"/>
      <c r="G33" s="28"/>
      <c r="H33" s="28"/>
      <c r="I33">
        <f t="shared" si="2"/>
        <v>0</v>
      </c>
      <c r="J33">
        <f t="shared" si="3"/>
        <v>0</v>
      </c>
    </row>
    <row r="34" spans="1:10" x14ac:dyDescent="0.25">
      <c r="A34" s="66"/>
      <c r="B34" s="25" t="s">
        <v>356</v>
      </c>
      <c r="C34" s="34"/>
      <c r="D34" s="26">
        <v>3956</v>
      </c>
      <c r="E34" s="26">
        <v>4395</v>
      </c>
      <c r="F34" s="27" t="s">
        <v>358</v>
      </c>
      <c r="G34" s="28"/>
      <c r="H34" s="28"/>
      <c r="I34">
        <f t="shared" si="2"/>
        <v>0</v>
      </c>
      <c r="J34">
        <f t="shared" si="3"/>
        <v>0</v>
      </c>
    </row>
    <row r="35" spans="1:10" x14ac:dyDescent="0.25">
      <c r="A35" s="66"/>
      <c r="B35" s="33" t="s">
        <v>357</v>
      </c>
      <c r="C35" s="25"/>
      <c r="D35" s="26"/>
      <c r="E35" s="26"/>
      <c r="F35" s="27"/>
      <c r="G35" s="28"/>
      <c r="H35" s="28"/>
      <c r="I35">
        <f t="shared" si="2"/>
        <v>0</v>
      </c>
      <c r="J35">
        <f t="shared" si="3"/>
        <v>0</v>
      </c>
    </row>
    <row r="36" spans="1:10" x14ac:dyDescent="0.25">
      <c r="A36" s="66"/>
      <c r="B36" s="72" t="s">
        <v>353</v>
      </c>
      <c r="C36" s="55"/>
      <c r="D36" s="52"/>
      <c r="E36" s="52"/>
      <c r="F36" s="53"/>
      <c r="G36" s="28"/>
      <c r="H36" s="28"/>
      <c r="I36">
        <f t="shared" si="2"/>
        <v>0</v>
      </c>
      <c r="J36">
        <f t="shared" si="3"/>
        <v>0</v>
      </c>
    </row>
    <row r="37" spans="1:10" x14ac:dyDescent="0.25">
      <c r="A37" s="66"/>
      <c r="B37" t="s">
        <v>59</v>
      </c>
      <c r="C37" s="5"/>
      <c r="D37" s="94">
        <v>2246</v>
      </c>
      <c r="E37" s="94">
        <v>2495</v>
      </c>
      <c r="F37" s="151" t="s">
        <v>60</v>
      </c>
      <c r="I37">
        <f t="shared" si="2"/>
        <v>0</v>
      </c>
      <c r="J37">
        <f t="shared" si="3"/>
        <v>0</v>
      </c>
    </row>
    <row r="38" spans="1:10" x14ac:dyDescent="0.25">
      <c r="A38" s="66"/>
      <c r="B38" s="100" t="s">
        <v>394</v>
      </c>
      <c r="C38" s="116"/>
      <c r="D38" s="2">
        <v>1170</v>
      </c>
      <c r="E38" s="2">
        <v>1300</v>
      </c>
      <c r="F38" s="149"/>
      <c r="G38" s="149" t="s">
        <v>60</v>
      </c>
      <c r="I38">
        <f t="shared" si="2"/>
        <v>0</v>
      </c>
      <c r="J38">
        <f t="shared" si="3"/>
        <v>0</v>
      </c>
    </row>
    <row r="39" spans="1:10" x14ac:dyDescent="0.25">
      <c r="A39" s="66"/>
      <c r="B39" t="s">
        <v>63</v>
      </c>
      <c r="C39" s="113"/>
      <c r="D39" s="107" t="s">
        <v>65</v>
      </c>
      <c r="E39" s="12" t="s">
        <v>65</v>
      </c>
      <c r="F39" s="148" t="s">
        <v>66</v>
      </c>
      <c r="G39" s="148" t="s">
        <v>66</v>
      </c>
      <c r="I39">
        <f t="shared" si="2"/>
        <v>0</v>
      </c>
      <c r="J39">
        <f t="shared" si="3"/>
        <v>0</v>
      </c>
    </row>
    <row r="40" spans="1:10" x14ac:dyDescent="0.25">
      <c r="A40" s="66"/>
      <c r="B40" s="112" t="s">
        <v>68</v>
      </c>
      <c r="C40" s="5"/>
      <c r="D40" s="2">
        <v>536</v>
      </c>
      <c r="E40" s="94">
        <v>595</v>
      </c>
      <c r="F40" s="151" t="s">
        <v>70</v>
      </c>
      <c r="G40" s="151" t="s">
        <v>70</v>
      </c>
      <c r="I40">
        <f t="shared" si="2"/>
        <v>0</v>
      </c>
      <c r="J40">
        <f t="shared" si="3"/>
        <v>0</v>
      </c>
    </row>
    <row r="41" spans="1:10" x14ac:dyDescent="0.25">
      <c r="A41" s="66"/>
      <c r="B41" s="90" t="s">
        <v>69</v>
      </c>
      <c r="C41" s="84"/>
      <c r="D41" s="89"/>
      <c r="E41" s="89"/>
      <c r="F41" s="149"/>
      <c r="G41" s="149"/>
      <c r="I41">
        <f t="shared" si="2"/>
        <v>0</v>
      </c>
      <c r="J41">
        <f t="shared" si="3"/>
        <v>0</v>
      </c>
    </row>
    <row r="42" spans="1:10" x14ac:dyDescent="0.25">
      <c r="A42" s="66"/>
      <c r="B42" t="s">
        <v>71</v>
      </c>
      <c r="C42" s="5"/>
      <c r="D42" s="86">
        <v>176</v>
      </c>
      <c r="E42" s="86">
        <v>195</v>
      </c>
      <c r="F42" s="149" t="s">
        <v>72</v>
      </c>
      <c r="G42" s="149" t="s">
        <v>72</v>
      </c>
      <c r="I42">
        <f t="shared" si="2"/>
        <v>0</v>
      </c>
      <c r="J42">
        <f t="shared" si="3"/>
        <v>0</v>
      </c>
    </row>
    <row r="43" spans="1:10" x14ac:dyDescent="0.25">
      <c r="A43" s="66"/>
      <c r="B43" s="102" t="s">
        <v>80</v>
      </c>
      <c r="C43" s="101"/>
      <c r="D43" s="15" t="s">
        <v>65</v>
      </c>
      <c r="E43" s="15" t="s">
        <v>65</v>
      </c>
      <c r="F43" s="149" t="s">
        <v>81</v>
      </c>
      <c r="G43" s="149" t="s">
        <v>81</v>
      </c>
      <c r="I43">
        <f t="shared" si="2"/>
        <v>0</v>
      </c>
      <c r="J43">
        <f t="shared" si="3"/>
        <v>0</v>
      </c>
    </row>
    <row r="44" spans="1:10" x14ac:dyDescent="0.25">
      <c r="A44" s="66"/>
      <c r="B44" t="s">
        <v>82</v>
      </c>
      <c r="C44" s="5"/>
      <c r="D44" s="2">
        <v>536</v>
      </c>
      <c r="E44" s="2">
        <v>595</v>
      </c>
      <c r="F44" s="149" t="s">
        <v>83</v>
      </c>
      <c r="G44" s="149"/>
      <c r="I44">
        <f t="shared" si="2"/>
        <v>0</v>
      </c>
      <c r="J44">
        <f t="shared" si="3"/>
        <v>0</v>
      </c>
    </row>
    <row r="45" spans="1:10" x14ac:dyDescent="0.25">
      <c r="A45" s="66"/>
      <c r="B45" s="102" t="s">
        <v>84</v>
      </c>
      <c r="C45" s="101"/>
      <c r="D45" s="8" t="s">
        <v>15</v>
      </c>
      <c r="E45" s="8" t="s">
        <v>15</v>
      </c>
      <c r="F45" s="149" t="s">
        <v>85</v>
      </c>
      <c r="G45" s="149" t="s">
        <v>86</v>
      </c>
      <c r="I45">
        <f t="shared" si="2"/>
        <v>0</v>
      </c>
      <c r="J45">
        <f t="shared" si="3"/>
        <v>0</v>
      </c>
    </row>
    <row r="46" spans="1:10" x14ac:dyDescent="0.25">
      <c r="A46" s="66"/>
      <c r="B46" s="114" t="s">
        <v>84</v>
      </c>
      <c r="C46" s="113"/>
      <c r="D46" s="107">
        <v>716</v>
      </c>
      <c r="E46" s="107">
        <v>795</v>
      </c>
      <c r="F46" s="149" t="s">
        <v>86</v>
      </c>
      <c r="G46" s="149"/>
      <c r="I46">
        <f t="shared" si="2"/>
        <v>0</v>
      </c>
      <c r="J46">
        <f t="shared" si="3"/>
        <v>0</v>
      </c>
    </row>
    <row r="47" spans="1:10" x14ac:dyDescent="0.25">
      <c r="A47" s="66"/>
      <c r="B47" t="s">
        <v>87</v>
      </c>
      <c r="C47" s="5"/>
      <c r="D47" s="2">
        <v>580</v>
      </c>
      <c r="E47" s="2">
        <v>645</v>
      </c>
      <c r="F47" s="148" t="s">
        <v>89</v>
      </c>
      <c r="G47" s="148" t="s">
        <v>215</v>
      </c>
      <c r="I47">
        <f t="shared" si="2"/>
        <v>0</v>
      </c>
      <c r="J47">
        <f t="shared" si="3"/>
        <v>0</v>
      </c>
    </row>
    <row r="48" spans="1:10" x14ac:dyDescent="0.25">
      <c r="A48" s="66"/>
      <c r="B48" s="90" t="s">
        <v>88</v>
      </c>
      <c r="C48" s="103"/>
      <c r="D48" s="89"/>
      <c r="E48" s="89"/>
      <c r="F48" s="149"/>
      <c r="G48" s="149"/>
      <c r="I48">
        <f t="shared" si="2"/>
        <v>0</v>
      </c>
      <c r="J48">
        <f t="shared" si="3"/>
        <v>0</v>
      </c>
    </row>
    <row r="49" spans="1:12" x14ac:dyDescent="0.25">
      <c r="A49" s="66"/>
      <c r="B49" t="s">
        <v>333</v>
      </c>
      <c r="C49" s="5"/>
      <c r="D49" s="94">
        <v>446</v>
      </c>
      <c r="E49" s="94">
        <v>495</v>
      </c>
      <c r="F49" s="148" t="s">
        <v>91</v>
      </c>
      <c r="G49" s="148" t="s">
        <v>91</v>
      </c>
      <c r="I49">
        <f t="shared" si="2"/>
        <v>0</v>
      </c>
      <c r="J49">
        <f t="shared" si="3"/>
        <v>0</v>
      </c>
    </row>
    <row r="50" spans="1:12" x14ac:dyDescent="0.25">
      <c r="A50" s="66"/>
      <c r="B50" s="91" t="s">
        <v>332</v>
      </c>
      <c r="C50" s="116" t="s">
        <v>331</v>
      </c>
      <c r="D50" s="15" t="s">
        <v>15</v>
      </c>
      <c r="E50" s="15" t="s">
        <v>15</v>
      </c>
      <c r="F50" s="149"/>
      <c r="G50" s="149"/>
      <c r="I50">
        <f t="shared" si="2"/>
        <v>0</v>
      </c>
      <c r="J50">
        <f t="shared" si="3"/>
        <v>0</v>
      </c>
    </row>
    <row r="51" spans="1:12" x14ac:dyDescent="0.25">
      <c r="A51" s="66"/>
      <c r="B51" s="11" t="s">
        <v>93</v>
      </c>
      <c r="C51" s="10"/>
      <c r="D51" s="12">
        <v>896</v>
      </c>
      <c r="E51" s="12">
        <v>995</v>
      </c>
      <c r="F51" s="169" t="s">
        <v>94</v>
      </c>
      <c r="G51" s="148" t="s">
        <v>215</v>
      </c>
      <c r="I51">
        <f t="shared" si="2"/>
        <v>0</v>
      </c>
      <c r="J51">
        <f t="shared" si="3"/>
        <v>0</v>
      </c>
    </row>
    <row r="52" spans="1:12" x14ac:dyDescent="0.25">
      <c r="A52" s="66"/>
      <c r="B52" s="11" t="s">
        <v>95</v>
      </c>
      <c r="C52" s="10"/>
      <c r="D52" s="12">
        <v>3686</v>
      </c>
      <c r="E52" s="12">
        <v>4095</v>
      </c>
      <c r="F52" s="148" t="s">
        <v>97</v>
      </c>
      <c r="G52" s="170"/>
      <c r="I52">
        <f t="shared" si="2"/>
        <v>0</v>
      </c>
      <c r="J52">
        <f t="shared" si="3"/>
        <v>0</v>
      </c>
    </row>
    <row r="53" spans="1:12" x14ac:dyDescent="0.25">
      <c r="A53" s="66"/>
      <c r="B53" s="100" t="s">
        <v>96</v>
      </c>
      <c r="C53" s="99"/>
      <c r="D53" s="15">
        <v>1800</v>
      </c>
      <c r="E53" s="15">
        <v>2000</v>
      </c>
      <c r="F53" s="149"/>
      <c r="G53" s="149" t="s">
        <v>97</v>
      </c>
      <c r="I53">
        <f t="shared" si="2"/>
        <v>0</v>
      </c>
      <c r="J53">
        <f t="shared" si="3"/>
        <v>0</v>
      </c>
    </row>
    <row r="54" spans="1:12" x14ac:dyDescent="0.25">
      <c r="A54" s="66"/>
      <c r="B54" t="s">
        <v>98</v>
      </c>
      <c r="C54" s="5"/>
      <c r="D54" s="2">
        <v>27</v>
      </c>
      <c r="E54" s="2">
        <v>30</v>
      </c>
      <c r="F54" s="149" t="s">
        <v>99</v>
      </c>
      <c r="G54" s="149" t="s">
        <v>99</v>
      </c>
      <c r="I54">
        <f t="shared" si="2"/>
        <v>0</v>
      </c>
      <c r="J54">
        <f t="shared" si="3"/>
        <v>0</v>
      </c>
    </row>
    <row r="55" spans="1:12" x14ac:dyDescent="0.25">
      <c r="A55" s="66"/>
      <c r="B55" s="102" t="s">
        <v>330</v>
      </c>
      <c r="C55" s="137"/>
      <c r="D55" s="8">
        <v>68</v>
      </c>
      <c r="E55" s="8">
        <v>75</v>
      </c>
      <c r="F55" s="149" t="s">
        <v>101</v>
      </c>
      <c r="G55" s="149" t="s">
        <v>101</v>
      </c>
      <c r="I55">
        <f t="shared" si="2"/>
        <v>0</v>
      </c>
      <c r="J55">
        <f t="shared" si="3"/>
        <v>0</v>
      </c>
    </row>
    <row r="56" spans="1:12" x14ac:dyDescent="0.25">
      <c r="A56" s="66"/>
      <c r="B56" s="114" t="s">
        <v>105</v>
      </c>
      <c r="C56" s="113"/>
      <c r="D56" s="107">
        <v>716</v>
      </c>
      <c r="E56" s="107">
        <v>795</v>
      </c>
      <c r="F56" s="149" t="s">
        <v>106</v>
      </c>
      <c r="G56" s="149" t="s">
        <v>106</v>
      </c>
      <c r="I56">
        <f t="shared" si="2"/>
        <v>0</v>
      </c>
      <c r="J56">
        <f t="shared" si="3"/>
        <v>0</v>
      </c>
    </row>
    <row r="57" spans="1:12" x14ac:dyDescent="0.25">
      <c r="A57" s="66"/>
      <c r="B57" t="s">
        <v>55</v>
      </c>
      <c r="C57" s="5"/>
      <c r="D57" s="2">
        <v>176</v>
      </c>
      <c r="E57" s="2">
        <v>195</v>
      </c>
      <c r="F57" s="149" t="s">
        <v>56</v>
      </c>
      <c r="G57" s="149" t="s">
        <v>56</v>
      </c>
      <c r="I57">
        <f t="shared" si="2"/>
        <v>0</v>
      </c>
      <c r="J57">
        <f t="shared" si="3"/>
        <v>0</v>
      </c>
    </row>
    <row r="58" spans="1:12" x14ac:dyDescent="0.25">
      <c r="A58" s="66"/>
      <c r="B58" s="117" t="s">
        <v>433</v>
      </c>
      <c r="C58" s="113"/>
      <c r="D58" s="107">
        <v>86</v>
      </c>
      <c r="E58" s="107">
        <v>95</v>
      </c>
      <c r="F58" s="183"/>
      <c r="G58" s="183" t="s">
        <v>411</v>
      </c>
      <c r="I58">
        <f>IF(NOT(ISBLANK(A58)),D58,0)</f>
        <v>0</v>
      </c>
      <c r="J58">
        <f>IF(NOT(ISBLANK(A58)),E58,0)</f>
        <v>0</v>
      </c>
      <c r="K58" s="183"/>
      <c r="L58" s="183"/>
    </row>
    <row r="59" spans="1:12" x14ac:dyDescent="0.25">
      <c r="C59" s="5"/>
    </row>
    <row r="60" spans="1:12" x14ac:dyDescent="0.25">
      <c r="B60" s="91"/>
    </row>
    <row r="61" spans="1:12" x14ac:dyDescent="0.25">
      <c r="B61" s="98" t="s">
        <v>108</v>
      </c>
      <c r="C61" s="18"/>
    </row>
    <row r="62" spans="1:12" x14ac:dyDescent="0.25">
      <c r="B62" s="98"/>
      <c r="C62" s="18"/>
      <c r="F62" s="149"/>
      <c r="G62" s="149"/>
    </row>
    <row r="63" spans="1:12" x14ac:dyDescent="0.25">
      <c r="A63" s="66"/>
      <c r="B63" s="102" t="s">
        <v>234</v>
      </c>
      <c r="C63" s="101"/>
      <c r="D63" s="8">
        <v>220</v>
      </c>
      <c r="E63" s="8">
        <v>245</v>
      </c>
      <c r="F63" s="177" t="s">
        <v>233</v>
      </c>
      <c r="G63" s="177"/>
      <c r="H63" s="161"/>
      <c r="I63">
        <f>IF(NOT(ISBLANK(A63)),D63,0)</f>
        <v>0</v>
      </c>
      <c r="J63">
        <f>IF(NOT(ISBLANK(A63)),E63,0)</f>
        <v>0</v>
      </c>
    </row>
    <row r="64" spans="1:12" x14ac:dyDescent="0.25">
      <c r="A64" s="66"/>
      <c r="B64" s="102" t="s">
        <v>109</v>
      </c>
      <c r="C64" s="101"/>
      <c r="D64" s="8">
        <v>149</v>
      </c>
      <c r="E64" s="8">
        <v>165</v>
      </c>
      <c r="F64" s="149" t="s">
        <v>110</v>
      </c>
      <c r="G64" s="149" t="s">
        <v>110</v>
      </c>
      <c r="I64">
        <f t="shared" ref="I64:I83" si="4">IF(NOT(ISBLANK(A64)),D64,0)</f>
        <v>0</v>
      </c>
      <c r="J64">
        <f t="shared" ref="J64:J83" si="5">IF(NOT(ISBLANK(A64)),E64,0)</f>
        <v>0</v>
      </c>
    </row>
    <row r="65" spans="1:12" x14ac:dyDescent="0.25">
      <c r="A65" s="66"/>
      <c r="B65" t="s">
        <v>231</v>
      </c>
      <c r="C65" s="5"/>
      <c r="D65" s="2">
        <v>220</v>
      </c>
      <c r="E65" s="2">
        <v>245</v>
      </c>
      <c r="F65" s="178" t="s">
        <v>229</v>
      </c>
      <c r="G65" s="178"/>
      <c r="H65" s="178"/>
      <c r="I65">
        <f t="shared" si="4"/>
        <v>0</v>
      </c>
      <c r="J65">
        <f t="shared" si="5"/>
        <v>0</v>
      </c>
    </row>
    <row r="66" spans="1:12" x14ac:dyDescent="0.25">
      <c r="A66" s="66"/>
      <c r="B66" s="91" t="s">
        <v>228</v>
      </c>
      <c r="F66" s="177"/>
      <c r="G66" s="177"/>
      <c r="H66" s="161"/>
      <c r="I66">
        <f t="shared" si="4"/>
        <v>0</v>
      </c>
      <c r="J66">
        <f t="shared" si="5"/>
        <v>0</v>
      </c>
    </row>
    <row r="67" spans="1:12" x14ac:dyDescent="0.25">
      <c r="A67" s="66"/>
      <c r="B67" s="102" t="s">
        <v>225</v>
      </c>
      <c r="C67" s="101"/>
      <c r="D67" s="8">
        <v>446</v>
      </c>
      <c r="E67" s="8">
        <v>495</v>
      </c>
      <c r="F67" s="149" t="s">
        <v>224</v>
      </c>
      <c r="G67" s="149"/>
      <c r="H67" s="161"/>
      <c r="I67">
        <f t="shared" si="4"/>
        <v>0</v>
      </c>
      <c r="J67">
        <f t="shared" si="5"/>
        <v>0</v>
      </c>
    </row>
    <row r="68" spans="1:12" x14ac:dyDescent="0.25">
      <c r="A68" s="66"/>
      <c r="B68" t="s">
        <v>111</v>
      </c>
      <c r="C68" s="5"/>
      <c r="D68" s="2">
        <v>31</v>
      </c>
      <c r="E68" s="2">
        <v>35</v>
      </c>
      <c r="F68" s="178" t="s">
        <v>113</v>
      </c>
      <c r="G68" s="178" t="s">
        <v>113</v>
      </c>
      <c r="H68" s="178"/>
      <c r="I68">
        <f t="shared" si="4"/>
        <v>0</v>
      </c>
      <c r="J68">
        <f t="shared" si="5"/>
        <v>0</v>
      </c>
    </row>
    <row r="69" spans="1:12" x14ac:dyDescent="0.25">
      <c r="A69" s="66"/>
      <c r="B69" s="91" t="s">
        <v>112</v>
      </c>
      <c r="F69" s="177"/>
      <c r="G69" s="177"/>
      <c r="H69" s="161"/>
      <c r="I69">
        <f t="shared" si="4"/>
        <v>0</v>
      </c>
      <c r="J69">
        <f t="shared" si="5"/>
        <v>0</v>
      </c>
    </row>
    <row r="70" spans="1:12" x14ac:dyDescent="0.25">
      <c r="A70" s="66"/>
      <c r="B70" s="102" t="s">
        <v>219</v>
      </c>
      <c r="C70" s="101"/>
      <c r="D70" s="8">
        <v>586</v>
      </c>
      <c r="E70" s="8">
        <v>650</v>
      </c>
      <c r="F70" s="177" t="s">
        <v>218</v>
      </c>
      <c r="G70" s="177"/>
      <c r="H70" s="161"/>
      <c r="I70">
        <f t="shared" si="4"/>
        <v>0</v>
      </c>
      <c r="J70">
        <f t="shared" si="5"/>
        <v>0</v>
      </c>
    </row>
    <row r="71" spans="1:12" x14ac:dyDescent="0.25">
      <c r="A71" s="66"/>
      <c r="B71" s="88" t="s">
        <v>413</v>
      </c>
      <c r="C71" s="5"/>
      <c r="D71" s="2">
        <v>176</v>
      </c>
      <c r="E71" s="107">
        <v>195</v>
      </c>
      <c r="F71" s="183" t="s">
        <v>414</v>
      </c>
      <c r="G71" s="183" t="s">
        <v>414</v>
      </c>
      <c r="H71" s="183"/>
      <c r="I71">
        <f t="shared" si="4"/>
        <v>0</v>
      </c>
      <c r="J71">
        <f t="shared" si="5"/>
        <v>0</v>
      </c>
      <c r="K71" s="183"/>
      <c r="L71" s="183"/>
    </row>
    <row r="72" spans="1:12" x14ac:dyDescent="0.25">
      <c r="A72" s="66"/>
      <c r="B72" t="s">
        <v>114</v>
      </c>
      <c r="C72" s="5"/>
      <c r="D72" s="2">
        <v>35</v>
      </c>
      <c r="E72" s="2">
        <v>40</v>
      </c>
      <c r="F72" s="150" t="s">
        <v>116</v>
      </c>
      <c r="G72" s="150" t="s">
        <v>116</v>
      </c>
      <c r="H72" s="161"/>
      <c r="I72">
        <f t="shared" si="4"/>
        <v>0</v>
      </c>
      <c r="J72">
        <f t="shared" si="5"/>
        <v>0</v>
      </c>
    </row>
    <row r="73" spans="1:12" x14ac:dyDescent="0.25">
      <c r="A73" s="66"/>
      <c r="B73" s="11" t="s">
        <v>117</v>
      </c>
      <c r="C73" s="10"/>
      <c r="D73" s="12">
        <v>473</v>
      </c>
      <c r="E73" s="12">
        <v>525</v>
      </c>
      <c r="F73" s="148" t="s">
        <v>119</v>
      </c>
      <c r="G73" s="148" t="s">
        <v>119</v>
      </c>
      <c r="I73">
        <f t="shared" si="4"/>
        <v>0</v>
      </c>
      <c r="J73">
        <f t="shared" si="5"/>
        <v>0</v>
      </c>
    </row>
    <row r="74" spans="1:12" x14ac:dyDescent="0.25">
      <c r="A74" s="66"/>
      <c r="B74" s="100" t="s">
        <v>118</v>
      </c>
      <c r="C74" s="99"/>
      <c r="D74" s="15"/>
      <c r="E74" s="15"/>
      <c r="F74" s="149"/>
      <c r="G74" s="149"/>
      <c r="I74">
        <f t="shared" si="4"/>
        <v>0</v>
      </c>
      <c r="J74">
        <f t="shared" si="5"/>
        <v>0</v>
      </c>
    </row>
    <row r="75" spans="1:12" x14ac:dyDescent="0.25">
      <c r="A75" s="66"/>
      <c r="B75" s="154" t="s">
        <v>120</v>
      </c>
      <c r="C75" s="61"/>
      <c r="D75" s="50">
        <v>608</v>
      </c>
      <c r="E75" s="50">
        <v>675</v>
      </c>
      <c r="F75" s="179" t="s">
        <v>121</v>
      </c>
      <c r="G75" s="28"/>
      <c r="H75" s="28"/>
      <c r="I75">
        <f t="shared" si="4"/>
        <v>0</v>
      </c>
      <c r="J75">
        <f t="shared" si="5"/>
        <v>0</v>
      </c>
    </row>
    <row r="76" spans="1:12" x14ac:dyDescent="0.25">
      <c r="A76" s="66"/>
      <c r="B76" s="88" t="s">
        <v>124</v>
      </c>
      <c r="C76" s="128"/>
      <c r="D76" s="86">
        <v>158</v>
      </c>
      <c r="E76" s="86">
        <v>175</v>
      </c>
      <c r="F76" s="176" t="s">
        <v>126</v>
      </c>
      <c r="G76" s="176" t="s">
        <v>126</v>
      </c>
      <c r="I76">
        <f t="shared" si="4"/>
        <v>0</v>
      </c>
      <c r="J76">
        <f t="shared" si="5"/>
        <v>0</v>
      </c>
    </row>
    <row r="77" spans="1:12" x14ac:dyDescent="0.25">
      <c r="A77" s="66"/>
      <c r="B77" s="25" t="s">
        <v>128</v>
      </c>
      <c r="C77" s="34"/>
      <c r="D77" s="26">
        <v>113</v>
      </c>
      <c r="E77" s="26">
        <v>125</v>
      </c>
      <c r="F77" s="27" t="s">
        <v>130</v>
      </c>
      <c r="G77" s="28"/>
      <c r="H77" s="28"/>
      <c r="I77">
        <f t="shared" si="4"/>
        <v>0</v>
      </c>
      <c r="J77">
        <f t="shared" si="5"/>
        <v>0</v>
      </c>
    </row>
    <row r="78" spans="1:12" x14ac:dyDescent="0.25">
      <c r="A78" s="66"/>
      <c r="B78" s="72" t="s">
        <v>129</v>
      </c>
      <c r="C78" s="25"/>
      <c r="D78" s="52"/>
      <c r="E78" s="26"/>
      <c r="F78" s="53"/>
      <c r="G78" s="48"/>
      <c r="H78" s="28"/>
      <c r="I78">
        <f t="shared" si="4"/>
        <v>0</v>
      </c>
      <c r="J78">
        <f t="shared" si="5"/>
        <v>0</v>
      </c>
    </row>
    <row r="79" spans="1:12" x14ac:dyDescent="0.25">
      <c r="A79" s="66"/>
      <c r="B79" t="s">
        <v>133</v>
      </c>
      <c r="C79" s="180"/>
      <c r="D79" s="2">
        <v>266</v>
      </c>
      <c r="E79" s="181">
        <v>295</v>
      </c>
      <c r="F79" s="168" t="s">
        <v>134</v>
      </c>
      <c r="G79" s="148" t="s">
        <v>134</v>
      </c>
      <c r="I79">
        <f t="shared" si="4"/>
        <v>0</v>
      </c>
      <c r="J79">
        <f t="shared" si="5"/>
        <v>0</v>
      </c>
    </row>
    <row r="80" spans="1:12" x14ac:dyDescent="0.25">
      <c r="A80" s="66"/>
      <c r="B80" s="102" t="s">
        <v>135</v>
      </c>
      <c r="C80" s="101"/>
      <c r="D80" s="8">
        <v>176</v>
      </c>
      <c r="E80" s="8">
        <v>195</v>
      </c>
      <c r="F80" s="149" t="s">
        <v>136</v>
      </c>
      <c r="G80" s="169"/>
      <c r="I80">
        <f t="shared" si="4"/>
        <v>0</v>
      </c>
      <c r="J80">
        <f t="shared" si="5"/>
        <v>0</v>
      </c>
    </row>
    <row r="81" spans="1:12" x14ac:dyDescent="0.25">
      <c r="A81" s="66"/>
      <c r="B81" s="11" t="s">
        <v>415</v>
      </c>
      <c r="C81" s="10"/>
      <c r="D81" s="12">
        <v>806</v>
      </c>
      <c r="E81" s="12">
        <v>895</v>
      </c>
      <c r="F81" s="13" t="s">
        <v>417</v>
      </c>
      <c r="G81" s="13" t="s">
        <v>417</v>
      </c>
      <c r="H81" s="13"/>
      <c r="I81">
        <f t="shared" si="4"/>
        <v>0</v>
      </c>
      <c r="J81">
        <f t="shared" si="5"/>
        <v>0</v>
      </c>
      <c r="K81" s="13"/>
      <c r="L81" s="13"/>
    </row>
    <row r="82" spans="1:12" x14ac:dyDescent="0.25">
      <c r="A82" s="66"/>
      <c r="B82" s="100" t="s">
        <v>416</v>
      </c>
      <c r="C82" s="99"/>
      <c r="D82" s="15"/>
      <c r="E82" s="15"/>
      <c r="F82" s="183"/>
      <c r="G82" s="183"/>
      <c r="H82" s="183"/>
      <c r="I82">
        <f t="shared" si="4"/>
        <v>0</v>
      </c>
      <c r="J82">
        <f t="shared" si="5"/>
        <v>0</v>
      </c>
      <c r="K82" s="183"/>
      <c r="L82" s="183"/>
    </row>
    <row r="83" spans="1:12" x14ac:dyDescent="0.25">
      <c r="A83" s="66"/>
      <c r="B83" t="s">
        <v>381</v>
      </c>
      <c r="C83" s="5"/>
      <c r="D83" s="2">
        <v>35</v>
      </c>
      <c r="E83" s="2">
        <v>40</v>
      </c>
      <c r="F83" s="148" t="s">
        <v>383</v>
      </c>
      <c r="G83" s="148" t="s">
        <v>383</v>
      </c>
      <c r="I83">
        <f t="shared" si="4"/>
        <v>0</v>
      </c>
      <c r="J83">
        <f t="shared" si="5"/>
        <v>0</v>
      </c>
    </row>
    <row r="84" spans="1:12" x14ac:dyDescent="0.25">
      <c r="B84" s="91"/>
    </row>
    <row r="85" spans="1:12" x14ac:dyDescent="0.25">
      <c r="B85" s="91"/>
    </row>
    <row r="86" spans="1:12" x14ac:dyDescent="0.25">
      <c r="B86" s="98" t="s">
        <v>148</v>
      </c>
      <c r="G86" s="91"/>
      <c r="H86" s="97"/>
    </row>
    <row r="87" spans="1:12" x14ac:dyDescent="0.25">
      <c r="A87" s="66"/>
      <c r="B87" s="104" t="s">
        <v>149</v>
      </c>
      <c r="C87" s="84"/>
      <c r="D87" s="15" t="s">
        <v>65</v>
      </c>
      <c r="E87" s="15" t="s">
        <v>65</v>
      </c>
      <c r="F87" s="149" t="s">
        <v>391</v>
      </c>
      <c r="G87" s="149"/>
      <c r="I87">
        <f>IF(NOT(ISBLANK(A87)),D87,0)</f>
        <v>0</v>
      </c>
      <c r="J87">
        <f t="shared" ref="J87" si="6">IF(NOT(ISBLANK(A87)),E87,0)</f>
        <v>0</v>
      </c>
    </row>
    <row r="88" spans="1:12" x14ac:dyDescent="0.25">
      <c r="A88" s="66"/>
      <c r="B88" s="136" t="s">
        <v>326</v>
      </c>
      <c r="C88" s="87"/>
      <c r="D88" s="15" t="s">
        <v>65</v>
      </c>
      <c r="E88" s="15" t="s">
        <v>65</v>
      </c>
      <c r="F88" s="150" t="s">
        <v>325</v>
      </c>
      <c r="G88" s="150"/>
      <c r="I88">
        <f>IF(NOT(ISBLANK(A88)),D88,0)</f>
        <v>0</v>
      </c>
      <c r="J88">
        <f t="shared" ref="J88" si="7">IF(NOT(ISBLANK(A88)),E88,0)</f>
        <v>0</v>
      </c>
    </row>
    <row r="89" spans="1:12" x14ac:dyDescent="0.25">
      <c r="A89" s="66"/>
      <c r="B89" s="88"/>
      <c r="C89" s="87"/>
      <c r="D89" s="86"/>
      <c r="E89" s="86"/>
      <c r="F89" s="150"/>
      <c r="G89" s="150"/>
    </row>
    <row r="90" spans="1:12" hidden="1" x14ac:dyDescent="0.25">
      <c r="A90" s="66"/>
      <c r="B90" s="84" t="s">
        <v>150</v>
      </c>
      <c r="C90" s="84"/>
      <c r="D90" s="89">
        <v>220</v>
      </c>
      <c r="E90" s="89">
        <v>245</v>
      </c>
      <c r="F90" s="149"/>
      <c r="G90" s="149"/>
      <c r="I90">
        <f t="shared" ref="I90" si="8">IF(NOT(ISBLANK(A90)),D90,0)</f>
        <v>0</v>
      </c>
      <c r="J90">
        <f t="shared" ref="J90" si="9">IF(NOT(ISBLANK(A90)),E90,0)</f>
        <v>0</v>
      </c>
    </row>
    <row r="91" spans="1:12" x14ac:dyDescent="0.25">
      <c r="A91" s="66"/>
      <c r="B91" s="84" t="s">
        <v>151</v>
      </c>
      <c r="C91" s="87"/>
      <c r="D91" s="89">
        <v>220</v>
      </c>
      <c r="E91" s="89">
        <v>245</v>
      </c>
      <c r="F91" s="149"/>
      <c r="G91" s="149"/>
      <c r="I91">
        <f t="shared" ref="I91:I101" si="10">IF(NOT(ISBLANK(A91)),D91,0)</f>
        <v>0</v>
      </c>
      <c r="J91">
        <f t="shared" ref="J91:J101" si="11">IF(NOT(ISBLANK(A91)),E91,0)</f>
        <v>0</v>
      </c>
    </row>
    <row r="92" spans="1:12" x14ac:dyDescent="0.25">
      <c r="A92" s="66"/>
      <c r="B92" s="84" t="s">
        <v>152</v>
      </c>
      <c r="C92" s="87"/>
      <c r="D92" s="15" t="s">
        <v>65</v>
      </c>
      <c r="E92" s="15" t="s">
        <v>65</v>
      </c>
      <c r="F92" s="149"/>
      <c r="G92" s="149"/>
      <c r="I92">
        <f t="shared" si="10"/>
        <v>0</v>
      </c>
      <c r="J92">
        <f t="shared" si="11"/>
        <v>0</v>
      </c>
    </row>
    <row r="93" spans="1:12" x14ac:dyDescent="0.25">
      <c r="A93" s="66"/>
      <c r="B93" s="84" t="s">
        <v>323</v>
      </c>
      <c r="C93" s="87"/>
      <c r="D93" s="89">
        <v>220</v>
      </c>
      <c r="E93" s="89">
        <v>245</v>
      </c>
      <c r="F93" s="149"/>
      <c r="G93" s="149"/>
      <c r="I93">
        <f t="shared" si="10"/>
        <v>0</v>
      </c>
      <c r="J93">
        <f t="shared" si="11"/>
        <v>0</v>
      </c>
    </row>
    <row r="94" spans="1:12" x14ac:dyDescent="0.25">
      <c r="A94" s="66"/>
      <c r="B94" s="84" t="s">
        <v>154</v>
      </c>
      <c r="C94" s="87"/>
      <c r="D94" s="89">
        <v>220</v>
      </c>
      <c r="E94" s="89">
        <v>245</v>
      </c>
      <c r="F94" s="149"/>
      <c r="G94" s="149"/>
      <c r="I94">
        <f t="shared" si="10"/>
        <v>0</v>
      </c>
      <c r="J94">
        <f t="shared" si="11"/>
        <v>0</v>
      </c>
    </row>
    <row r="95" spans="1:12" x14ac:dyDescent="0.25">
      <c r="A95" s="66"/>
      <c r="B95" s="112" t="s">
        <v>155</v>
      </c>
      <c r="C95" s="92"/>
      <c r="D95" s="94">
        <v>220</v>
      </c>
      <c r="E95" s="2">
        <v>245</v>
      </c>
      <c r="I95">
        <f t="shared" si="10"/>
        <v>0</v>
      </c>
      <c r="J95">
        <f t="shared" si="11"/>
        <v>0</v>
      </c>
    </row>
    <row r="96" spans="1:12" x14ac:dyDescent="0.25">
      <c r="A96" s="66"/>
      <c r="B96" s="96" t="s">
        <v>322</v>
      </c>
      <c r="C96" s="84"/>
      <c r="D96" s="89"/>
      <c r="E96" s="89"/>
      <c r="F96" s="149"/>
      <c r="G96" s="149"/>
      <c r="I96">
        <f t="shared" si="10"/>
        <v>0</v>
      </c>
      <c r="J96">
        <f t="shared" si="11"/>
        <v>0</v>
      </c>
    </row>
    <row r="97" spans="1:10" x14ac:dyDescent="0.25">
      <c r="A97" s="66"/>
      <c r="B97" s="112" t="s">
        <v>404</v>
      </c>
      <c r="C97" s="92"/>
      <c r="D97" s="94">
        <v>220</v>
      </c>
      <c r="E97" s="86">
        <v>245</v>
      </c>
      <c r="I97">
        <f t="shared" si="10"/>
        <v>0</v>
      </c>
      <c r="J97">
        <f t="shared" si="11"/>
        <v>0</v>
      </c>
    </row>
    <row r="98" spans="1:10" x14ac:dyDescent="0.25">
      <c r="A98" s="66"/>
      <c r="B98" s="84" t="s">
        <v>432</v>
      </c>
      <c r="C98" s="87"/>
      <c r="D98" s="89">
        <v>220</v>
      </c>
      <c r="E98" s="89">
        <v>245</v>
      </c>
      <c r="F98" s="183"/>
      <c r="G98" s="195"/>
      <c r="H98" s="195"/>
      <c r="I98">
        <f>IF(NOT(ISBLANK(A98)),D98,0)</f>
        <v>0</v>
      </c>
      <c r="J98">
        <f>IF(NOT(ISBLANK(A98)),E98,0)</f>
        <v>0</v>
      </c>
    </row>
    <row r="99" spans="1:10" x14ac:dyDescent="0.25">
      <c r="A99" s="66"/>
      <c r="B99" s="88" t="s">
        <v>321</v>
      </c>
      <c r="C99" s="87"/>
      <c r="D99" s="86">
        <v>220</v>
      </c>
      <c r="E99" s="86">
        <v>245</v>
      </c>
      <c r="F99" s="150"/>
      <c r="G99" s="150"/>
      <c r="I99">
        <f t="shared" si="10"/>
        <v>0</v>
      </c>
      <c r="J99">
        <f t="shared" si="11"/>
        <v>0</v>
      </c>
    </row>
    <row r="100" spans="1:10" x14ac:dyDescent="0.25">
      <c r="A100" s="66"/>
      <c r="B100" s="84" t="s">
        <v>405</v>
      </c>
      <c r="C100" s="87"/>
      <c r="D100" s="86">
        <v>220</v>
      </c>
      <c r="E100" s="86">
        <v>245</v>
      </c>
      <c r="F100" s="149"/>
      <c r="G100" s="149"/>
      <c r="I100">
        <f t="shared" si="10"/>
        <v>0</v>
      </c>
      <c r="J100">
        <f t="shared" si="11"/>
        <v>0</v>
      </c>
    </row>
    <row r="101" spans="1:10" x14ac:dyDescent="0.25">
      <c r="A101" s="66"/>
      <c r="B101" s="87" t="s">
        <v>320</v>
      </c>
      <c r="C101" s="87"/>
      <c r="D101" s="86">
        <v>220</v>
      </c>
      <c r="E101" s="86">
        <v>245</v>
      </c>
      <c r="F101" s="149"/>
      <c r="G101" s="149"/>
      <c r="I101">
        <f t="shared" si="10"/>
        <v>0</v>
      </c>
      <c r="J101">
        <f t="shared" si="11"/>
        <v>0</v>
      </c>
    </row>
    <row r="103" spans="1:10" x14ac:dyDescent="0.25">
      <c r="B103" t="s">
        <v>166</v>
      </c>
      <c r="D103" s="157">
        <f>SUM(I6,I7,I16:I101)</f>
        <v>49446</v>
      </c>
      <c r="E103" s="157">
        <f>SUM(J6,J7,J16:J101)</f>
        <v>51300</v>
      </c>
    </row>
    <row r="104" spans="1:10" x14ac:dyDescent="0.25">
      <c r="A104" s="65"/>
    </row>
    <row r="105" spans="1:10" x14ac:dyDescent="0.25">
      <c r="A105" s="66"/>
      <c r="B105" t="s">
        <v>167</v>
      </c>
      <c r="D105" s="158">
        <f>PRODUCT(D103,0.99)</f>
        <v>48951.54</v>
      </c>
      <c r="E105" s="83">
        <f t="shared" ref="E105:E112" si="12">1-(D105/$E$103)</f>
        <v>4.577894736842103E-2</v>
      </c>
      <c r="F105" s="148" t="s">
        <v>169</v>
      </c>
      <c r="I105">
        <f t="shared" ref="I105:I112" si="13">IF(NOT(ISBLANK(A105)),D105,0)</f>
        <v>0</v>
      </c>
    </row>
    <row r="106" spans="1:10" x14ac:dyDescent="0.25">
      <c r="A106" s="66"/>
      <c r="B106" t="s">
        <v>176</v>
      </c>
      <c r="D106" s="158">
        <f>PRODUCT(D103,0.98)</f>
        <v>48457.08</v>
      </c>
      <c r="E106" s="83">
        <f t="shared" si="12"/>
        <v>5.5417543859649143E-2</v>
      </c>
      <c r="I106">
        <f t="shared" si="13"/>
        <v>0</v>
      </c>
    </row>
    <row r="107" spans="1:10" x14ac:dyDescent="0.25">
      <c r="A107" s="66"/>
      <c r="B107" t="s">
        <v>168</v>
      </c>
      <c r="D107" s="158">
        <f>PRODUCT(D103,0.97)</f>
        <v>47962.619999999995</v>
      </c>
      <c r="E107" s="83">
        <f t="shared" si="12"/>
        <v>6.5056140350877256E-2</v>
      </c>
      <c r="I107">
        <f t="shared" si="13"/>
        <v>0</v>
      </c>
    </row>
    <row r="108" spans="1:10" x14ac:dyDescent="0.25">
      <c r="A108" s="66"/>
      <c r="B108" t="s">
        <v>177</v>
      </c>
      <c r="D108" s="158">
        <f>PRODUCT(D103,0.96)</f>
        <v>47468.159999999996</v>
      </c>
      <c r="E108" s="83">
        <f t="shared" si="12"/>
        <v>7.4694736842105369E-2</v>
      </c>
      <c r="I108">
        <f t="shared" si="13"/>
        <v>0</v>
      </c>
    </row>
    <row r="109" spans="1:10" x14ac:dyDescent="0.25">
      <c r="A109" s="66"/>
      <c r="B109" t="s">
        <v>173</v>
      </c>
      <c r="D109" s="158">
        <f>PRODUCT(D103,0.95)</f>
        <v>46973.7</v>
      </c>
      <c r="E109" s="83">
        <f t="shared" si="12"/>
        <v>8.4333333333333371E-2</v>
      </c>
      <c r="I109">
        <f t="shared" si="13"/>
        <v>0</v>
      </c>
    </row>
    <row r="110" spans="1:10" x14ac:dyDescent="0.25">
      <c r="A110" s="66"/>
      <c r="B110" t="s">
        <v>178</v>
      </c>
      <c r="D110" s="158">
        <f>PRODUCT(D103,0.94)</f>
        <v>46479.24</v>
      </c>
      <c r="E110" s="83">
        <f t="shared" si="12"/>
        <v>9.3971929824561484E-2</v>
      </c>
      <c r="I110">
        <f t="shared" si="13"/>
        <v>0</v>
      </c>
    </row>
    <row r="111" spans="1:10" x14ac:dyDescent="0.25">
      <c r="A111" s="66"/>
      <c r="B111" t="s">
        <v>179</v>
      </c>
      <c r="D111" s="158">
        <f>PRODUCT(D103,0.93)</f>
        <v>45984.78</v>
      </c>
      <c r="E111" s="83">
        <f t="shared" si="12"/>
        <v>0.10361052631578949</v>
      </c>
      <c r="I111">
        <f t="shared" si="13"/>
        <v>0</v>
      </c>
    </row>
    <row r="112" spans="1:10" x14ac:dyDescent="0.25">
      <c r="A112" s="66"/>
      <c r="B112" t="s">
        <v>180</v>
      </c>
      <c r="D112" s="158">
        <f>PRODUCT(D103,0.92)</f>
        <v>45490.32</v>
      </c>
      <c r="E112" s="83">
        <f t="shared" si="12"/>
        <v>0.1132491228070176</v>
      </c>
      <c r="I112">
        <f t="shared" si="13"/>
        <v>0</v>
      </c>
    </row>
    <row r="114" spans="1:12" x14ac:dyDescent="0.25">
      <c r="A114" s="148" t="s">
        <v>174</v>
      </c>
      <c r="B114" t="s">
        <v>170</v>
      </c>
      <c r="D114" s="64">
        <v>8.7499999999999994E-2</v>
      </c>
      <c r="E114" s="198" t="s">
        <v>171</v>
      </c>
      <c r="F114" s="198"/>
    </row>
    <row r="116" spans="1:12" s="2" customFormat="1" x14ac:dyDescent="0.25">
      <c r="A116" s="148"/>
      <c r="B116" t="s">
        <v>172</v>
      </c>
      <c r="C116"/>
      <c r="D116" s="56">
        <f>SUM(I105:I112)*(1+D114)</f>
        <v>0</v>
      </c>
      <c r="F116" s="148"/>
      <c r="G116" s="148"/>
      <c r="H116" s="148"/>
      <c r="I116"/>
      <c r="J116"/>
      <c r="K116"/>
      <c r="L116"/>
    </row>
  </sheetData>
  <sheetProtection selectLockedCells="1" selectUnlockedCells="1"/>
  <mergeCells count="8">
    <mergeCell ref="K10:K11"/>
    <mergeCell ref="L10:L11"/>
    <mergeCell ref="F11:G11"/>
    <mergeCell ref="E114:F114"/>
    <mergeCell ref="F12:H13"/>
    <mergeCell ref="F18:G18"/>
    <mergeCell ref="F20:F21"/>
    <mergeCell ref="G20:G21"/>
  </mergeCells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07D91-3D6F-4814-BE75-67DF6B3DF0E7}">
  <sheetPr codeName="Sheet8"/>
  <dimension ref="A1:L108"/>
  <sheetViews>
    <sheetView zoomScale="70" zoomScaleNormal="70" workbookViewId="0">
      <selection activeCell="D93" sqref="D93"/>
    </sheetView>
  </sheetViews>
  <sheetFormatPr defaultColWidth="11.5546875" defaultRowHeight="13.2" x14ac:dyDescent="0.25"/>
  <cols>
    <col min="1" max="1" width="10.5546875" style="148" bestFit="1" customWidth="1"/>
    <col min="2" max="2" width="51.44140625" customWidth="1"/>
    <col min="3" max="3" width="8.33203125" bestFit="1" customWidth="1"/>
    <col min="4" max="4" width="12.109375" style="2" bestFit="1" customWidth="1"/>
    <col min="5" max="5" width="12.21875" style="2" bestFit="1" customWidth="1"/>
    <col min="6" max="7" width="11.44140625" style="148" customWidth="1"/>
  </cols>
  <sheetData>
    <row r="1" spans="1:10" x14ac:dyDescent="0.25">
      <c r="B1" s="3" t="s">
        <v>0</v>
      </c>
    </row>
    <row r="2" spans="1:10" x14ac:dyDescent="0.25">
      <c r="B2" s="3" t="s">
        <v>392</v>
      </c>
      <c r="C2" s="3"/>
    </row>
    <row r="3" spans="1:10" x14ac:dyDescent="0.25">
      <c r="B3" s="3" t="s">
        <v>2</v>
      </c>
      <c r="C3" s="3"/>
    </row>
    <row r="4" spans="1:10" x14ac:dyDescent="0.25">
      <c r="B4" s="3"/>
      <c r="C4" s="3"/>
    </row>
    <row r="5" spans="1:10" x14ac:dyDescent="0.25">
      <c r="A5"/>
      <c r="B5" s="5"/>
      <c r="C5" s="5"/>
      <c r="D5" s="6" t="s">
        <v>3</v>
      </c>
      <c r="E5" s="6" t="s">
        <v>4</v>
      </c>
    </row>
    <row r="6" spans="1:10" x14ac:dyDescent="0.25">
      <c r="B6" s="102" t="s">
        <v>392</v>
      </c>
      <c r="C6" s="102"/>
      <c r="D6" s="8">
        <v>51436</v>
      </c>
      <c r="E6" s="8">
        <v>53505</v>
      </c>
      <c r="F6" s="147" t="s">
        <v>393</v>
      </c>
      <c r="H6">
        <f>D6</f>
        <v>51436</v>
      </c>
      <c r="I6">
        <f>E6</f>
        <v>53505</v>
      </c>
    </row>
    <row r="7" spans="1:10" x14ac:dyDescent="0.25">
      <c r="B7" s="10" t="s">
        <v>7</v>
      </c>
      <c r="C7" s="10"/>
      <c r="D7" s="11"/>
      <c r="E7" s="12">
        <v>1495</v>
      </c>
      <c r="F7" s="13"/>
      <c r="H7">
        <v>1495</v>
      </c>
      <c r="I7">
        <v>1495</v>
      </c>
    </row>
    <row r="8" spans="1:10" ht="15" x14ac:dyDescent="0.25">
      <c r="B8" s="162"/>
      <c r="C8" s="162"/>
      <c r="D8" s="164"/>
      <c r="E8" s="164" t="s">
        <v>8</v>
      </c>
      <c r="F8" s="161"/>
    </row>
    <row r="9" spans="1:10" x14ac:dyDescent="0.25">
      <c r="B9" s="17" t="s">
        <v>9</v>
      </c>
      <c r="C9" s="163"/>
    </row>
    <row r="10" spans="1:10" x14ac:dyDescent="0.25">
      <c r="B10" s="18" t="s">
        <v>10</v>
      </c>
      <c r="C10" s="18"/>
      <c r="J10" s="167"/>
    </row>
    <row r="11" spans="1:10" x14ac:dyDescent="0.25">
      <c r="B11" s="3" t="s">
        <v>11</v>
      </c>
      <c r="C11" s="19"/>
      <c r="D11" s="6" t="s">
        <v>12</v>
      </c>
      <c r="E11" s="6" t="s">
        <v>4</v>
      </c>
      <c r="F11" s="165" t="s">
        <v>13</v>
      </c>
      <c r="G11" s="20"/>
      <c r="H11" s="3" t="s">
        <v>12</v>
      </c>
      <c r="I11" s="3" t="s">
        <v>4</v>
      </c>
      <c r="J11" s="167"/>
    </row>
    <row r="12" spans="1:10" ht="12.75" customHeight="1" x14ac:dyDescent="0.25">
      <c r="B12" s="25" t="s">
        <v>387</v>
      </c>
      <c r="D12" s="2">
        <v>0</v>
      </c>
      <c r="E12" s="2">
        <v>0</v>
      </c>
      <c r="F12" s="213" t="s">
        <v>388</v>
      </c>
      <c r="G12" s="213"/>
      <c r="H12">
        <v>0</v>
      </c>
      <c r="I12">
        <v>0</v>
      </c>
      <c r="J12" s="148"/>
    </row>
    <row r="13" spans="1:10" x14ac:dyDescent="0.25">
      <c r="F13" s="213"/>
      <c r="G13" s="213"/>
    </row>
    <row r="14" spans="1:10" x14ac:dyDescent="0.25">
      <c r="B14" s="91" t="s">
        <v>293</v>
      </c>
      <c r="C14" s="91"/>
    </row>
    <row r="15" spans="1:10" ht="15.6" x14ac:dyDescent="0.3">
      <c r="A15" s="63" t="s">
        <v>175</v>
      </c>
      <c r="B15" s="91" t="s">
        <v>27</v>
      </c>
      <c r="C15" s="91"/>
    </row>
    <row r="16" spans="1:10" x14ac:dyDescent="0.25">
      <c r="B16" s="91"/>
      <c r="C16" s="173"/>
      <c r="E16" s="164"/>
    </row>
    <row r="17" spans="1:9" x14ac:dyDescent="0.25">
      <c r="B17" s="3" t="s">
        <v>280</v>
      </c>
      <c r="F17" s="146"/>
      <c r="G17" s="145"/>
    </row>
    <row r="18" spans="1:9" x14ac:dyDescent="0.25">
      <c r="B18" s="124" t="s">
        <v>30</v>
      </c>
      <c r="C18" s="124"/>
      <c r="D18" s="123" t="s">
        <v>12</v>
      </c>
      <c r="E18" s="123" t="s">
        <v>4</v>
      </c>
      <c r="F18" s="122" t="s">
        <v>340</v>
      </c>
      <c r="G18" s="97"/>
    </row>
    <row r="19" spans="1:9" x14ac:dyDescent="0.25">
      <c r="B19" s="3"/>
      <c r="C19" s="3"/>
      <c r="D19" s="140"/>
      <c r="E19" s="140"/>
      <c r="F19" s="139"/>
      <c r="G19" s="20"/>
    </row>
    <row r="20" spans="1:9" x14ac:dyDescent="0.25">
      <c r="A20" s="66"/>
      <c r="B20" s="114" t="s">
        <v>39</v>
      </c>
      <c r="C20" s="113"/>
      <c r="D20" s="107">
        <v>716</v>
      </c>
      <c r="E20" s="107">
        <v>795</v>
      </c>
      <c r="F20" s="149" t="s">
        <v>40</v>
      </c>
      <c r="G20" s="161"/>
      <c r="H20">
        <f>IF(NOT(ISBLANK(A20)),D20,0)</f>
        <v>0</v>
      </c>
      <c r="I20">
        <f t="shared" ref="I20" si="0">IF(NOT(ISBLANK(A20)),E20,0)</f>
        <v>0</v>
      </c>
    </row>
    <row r="21" spans="1:9" x14ac:dyDescent="0.25">
      <c r="A21" s="66"/>
      <c r="B21" s="39" t="s">
        <v>46</v>
      </c>
      <c r="C21" s="40"/>
      <c r="D21" s="41">
        <v>1346</v>
      </c>
      <c r="E21" s="41">
        <v>1495</v>
      </c>
      <c r="F21" s="42" t="s">
        <v>48</v>
      </c>
      <c r="G21" s="156"/>
      <c r="H21">
        <f t="shared" ref="H21:H56" si="1">IF(NOT(ISBLANK(A21)),D21,0)</f>
        <v>0</v>
      </c>
      <c r="I21">
        <f t="shared" ref="I21:I56" si="2">IF(NOT(ISBLANK(A21)),E21,0)</f>
        <v>0</v>
      </c>
    </row>
    <row r="22" spans="1:9" x14ac:dyDescent="0.25">
      <c r="A22" s="66"/>
      <c r="B22" s="43" t="s">
        <v>399</v>
      </c>
      <c r="C22" s="29"/>
      <c r="D22" s="30"/>
      <c r="E22" s="30"/>
      <c r="F22" s="31"/>
      <c r="G22" s="28"/>
      <c r="H22">
        <f t="shared" si="1"/>
        <v>0</v>
      </c>
      <c r="I22">
        <f t="shared" si="2"/>
        <v>0</v>
      </c>
    </row>
    <row r="23" spans="1:9" x14ac:dyDescent="0.25">
      <c r="A23" s="66"/>
      <c r="B23" s="25" t="s">
        <v>49</v>
      </c>
      <c r="C23" s="34"/>
      <c r="D23" s="26">
        <v>2246</v>
      </c>
      <c r="E23" s="26">
        <v>2495</v>
      </c>
      <c r="F23" s="27"/>
      <c r="G23" s="28"/>
      <c r="H23">
        <f t="shared" si="1"/>
        <v>0</v>
      </c>
      <c r="I23">
        <f t="shared" si="2"/>
        <v>0</v>
      </c>
    </row>
    <row r="24" spans="1:9" x14ac:dyDescent="0.25">
      <c r="A24" s="66"/>
      <c r="B24" s="33" t="s">
        <v>50</v>
      </c>
      <c r="C24" s="25"/>
      <c r="D24" s="26">
        <v>1260</v>
      </c>
      <c r="E24" s="26">
        <v>1400</v>
      </c>
      <c r="F24" s="27" t="s">
        <v>51</v>
      </c>
      <c r="G24" s="28"/>
      <c r="H24">
        <f t="shared" si="1"/>
        <v>0</v>
      </c>
      <c r="I24">
        <f t="shared" si="2"/>
        <v>0</v>
      </c>
    </row>
    <row r="25" spans="1:9" x14ac:dyDescent="0.25">
      <c r="A25" s="66"/>
      <c r="B25" s="22" t="s">
        <v>53</v>
      </c>
      <c r="C25" s="45"/>
      <c r="D25" s="23">
        <v>626</v>
      </c>
      <c r="E25" s="23">
        <v>695</v>
      </c>
      <c r="F25" s="24" t="s">
        <v>54</v>
      </c>
      <c r="G25" s="28"/>
      <c r="H25">
        <f t="shared" si="1"/>
        <v>0</v>
      </c>
      <c r="I25">
        <f t="shared" si="2"/>
        <v>0</v>
      </c>
    </row>
    <row r="26" spans="1:9" x14ac:dyDescent="0.25">
      <c r="A26" s="66"/>
      <c r="B26" s="154" t="s">
        <v>57</v>
      </c>
      <c r="C26" s="61"/>
      <c r="D26" s="41">
        <v>896</v>
      </c>
      <c r="E26" s="50">
        <v>995</v>
      </c>
      <c r="F26" s="74" t="s">
        <v>58</v>
      </c>
      <c r="G26" s="28"/>
      <c r="H26">
        <f t="shared" si="1"/>
        <v>0</v>
      </c>
      <c r="I26">
        <f t="shared" si="2"/>
        <v>0</v>
      </c>
    </row>
    <row r="27" spans="1:9" x14ac:dyDescent="0.25">
      <c r="A27" s="66"/>
      <c r="B27" s="25" t="s">
        <v>352</v>
      </c>
      <c r="C27" s="34"/>
      <c r="D27" s="26">
        <v>3596</v>
      </c>
      <c r="E27" s="26">
        <v>3995</v>
      </c>
      <c r="F27" s="27" t="s">
        <v>355</v>
      </c>
      <c r="G27" s="28"/>
      <c r="H27">
        <f t="shared" si="1"/>
        <v>0</v>
      </c>
      <c r="I27">
        <f t="shared" si="2"/>
        <v>0</v>
      </c>
    </row>
    <row r="28" spans="1:9" x14ac:dyDescent="0.25">
      <c r="A28" s="66"/>
      <c r="B28" s="33" t="s">
        <v>353</v>
      </c>
      <c r="C28" s="25"/>
      <c r="D28" s="26"/>
      <c r="E28" s="26"/>
      <c r="F28" s="27"/>
      <c r="G28" s="28"/>
      <c r="H28">
        <f t="shared" si="1"/>
        <v>0</v>
      </c>
      <c r="I28">
        <f t="shared" si="2"/>
        <v>0</v>
      </c>
    </row>
    <row r="29" spans="1:9" x14ac:dyDescent="0.25">
      <c r="A29" s="66"/>
      <c r="B29" s="72" t="s">
        <v>354</v>
      </c>
      <c r="C29" s="55"/>
      <c r="D29" s="52"/>
      <c r="E29" s="52"/>
      <c r="F29" s="53"/>
      <c r="G29" s="28"/>
      <c r="H29">
        <f t="shared" si="1"/>
        <v>0</v>
      </c>
      <c r="I29">
        <f t="shared" si="2"/>
        <v>0</v>
      </c>
    </row>
    <row r="30" spans="1:9" x14ac:dyDescent="0.25">
      <c r="A30" s="66"/>
      <c r="B30" s="25" t="s">
        <v>356</v>
      </c>
      <c r="C30" s="34"/>
      <c r="D30" s="26">
        <v>3956</v>
      </c>
      <c r="E30" s="26">
        <v>4395</v>
      </c>
      <c r="F30" s="27" t="s">
        <v>358</v>
      </c>
      <c r="G30" s="28"/>
      <c r="H30">
        <f t="shared" si="1"/>
        <v>0</v>
      </c>
      <c r="I30">
        <f t="shared" si="2"/>
        <v>0</v>
      </c>
    </row>
    <row r="31" spans="1:9" x14ac:dyDescent="0.25">
      <c r="A31" s="66"/>
      <c r="B31" s="33" t="s">
        <v>357</v>
      </c>
      <c r="C31" s="25"/>
      <c r="D31" s="26"/>
      <c r="E31" s="26"/>
      <c r="F31" s="27"/>
      <c r="G31" s="28"/>
      <c r="H31">
        <f t="shared" si="1"/>
        <v>0</v>
      </c>
      <c r="I31">
        <f t="shared" si="2"/>
        <v>0</v>
      </c>
    </row>
    <row r="32" spans="1:9" x14ac:dyDescent="0.25">
      <c r="A32" s="66"/>
      <c r="B32" s="72" t="s">
        <v>353</v>
      </c>
      <c r="C32" s="55"/>
      <c r="D32" s="52"/>
      <c r="E32" s="52"/>
      <c r="F32" s="53"/>
      <c r="G32" s="28"/>
      <c r="H32">
        <f t="shared" si="1"/>
        <v>0</v>
      </c>
      <c r="I32">
        <f t="shared" si="2"/>
        <v>0</v>
      </c>
    </row>
    <row r="33" spans="1:9" x14ac:dyDescent="0.25">
      <c r="A33" s="66"/>
      <c r="B33" t="s">
        <v>59</v>
      </c>
      <c r="C33" s="5"/>
      <c r="D33" s="94">
        <v>2246</v>
      </c>
      <c r="E33" s="94">
        <v>2495</v>
      </c>
      <c r="F33" s="151" t="s">
        <v>60</v>
      </c>
      <c r="H33">
        <f t="shared" si="1"/>
        <v>0</v>
      </c>
      <c r="I33">
        <f t="shared" si="2"/>
        <v>0</v>
      </c>
    </row>
    <row r="34" spans="1:9" x14ac:dyDescent="0.25">
      <c r="A34" s="66"/>
      <c r="B34" s="100" t="s">
        <v>394</v>
      </c>
      <c r="C34" s="116"/>
      <c r="F34" s="149"/>
      <c r="H34">
        <f t="shared" si="1"/>
        <v>0</v>
      </c>
      <c r="I34">
        <f t="shared" si="2"/>
        <v>0</v>
      </c>
    </row>
    <row r="35" spans="1:9" x14ac:dyDescent="0.25">
      <c r="A35" s="66"/>
      <c r="B35" t="s">
        <v>63</v>
      </c>
      <c r="C35" s="113"/>
      <c r="D35" s="107" t="s">
        <v>65</v>
      </c>
      <c r="E35" s="12" t="s">
        <v>65</v>
      </c>
      <c r="F35" s="148" t="s">
        <v>66</v>
      </c>
      <c r="H35">
        <f t="shared" si="1"/>
        <v>0</v>
      </c>
      <c r="I35">
        <f t="shared" si="2"/>
        <v>0</v>
      </c>
    </row>
    <row r="36" spans="1:9" x14ac:dyDescent="0.25">
      <c r="A36" s="66"/>
      <c r="B36" s="112" t="s">
        <v>68</v>
      </c>
      <c r="C36" s="5"/>
      <c r="D36" s="2">
        <v>536</v>
      </c>
      <c r="E36" s="94">
        <v>595</v>
      </c>
      <c r="F36" s="151" t="s">
        <v>70</v>
      </c>
      <c r="H36">
        <f t="shared" si="1"/>
        <v>0</v>
      </c>
      <c r="I36">
        <f t="shared" si="2"/>
        <v>0</v>
      </c>
    </row>
    <row r="37" spans="1:9" x14ac:dyDescent="0.25">
      <c r="A37" s="66"/>
      <c r="B37" s="90" t="s">
        <v>69</v>
      </c>
      <c r="C37" s="84"/>
      <c r="D37" s="89"/>
      <c r="E37" s="89"/>
      <c r="F37" s="149"/>
      <c r="H37">
        <f t="shared" si="1"/>
        <v>0</v>
      </c>
      <c r="I37">
        <f t="shared" si="2"/>
        <v>0</v>
      </c>
    </row>
    <row r="38" spans="1:9" x14ac:dyDescent="0.25">
      <c r="A38" s="66"/>
      <c r="B38" t="s">
        <v>71</v>
      </c>
      <c r="C38" s="5"/>
      <c r="D38" s="2">
        <v>176</v>
      </c>
      <c r="E38" s="2">
        <v>195</v>
      </c>
      <c r="F38" s="149" t="s">
        <v>72</v>
      </c>
      <c r="H38">
        <f t="shared" si="1"/>
        <v>0</v>
      </c>
      <c r="I38">
        <f t="shared" si="2"/>
        <v>0</v>
      </c>
    </row>
    <row r="39" spans="1:9" x14ac:dyDescent="0.25">
      <c r="A39" s="66"/>
      <c r="B39" s="39" t="s">
        <v>78</v>
      </c>
      <c r="C39" s="40"/>
      <c r="D39" s="41" t="s">
        <v>65</v>
      </c>
      <c r="E39" s="41" t="s">
        <v>65</v>
      </c>
      <c r="F39" s="42" t="s">
        <v>181</v>
      </c>
      <c r="G39" s="28"/>
      <c r="H39">
        <f t="shared" si="1"/>
        <v>0</v>
      </c>
      <c r="I39">
        <f t="shared" si="2"/>
        <v>0</v>
      </c>
    </row>
    <row r="40" spans="1:9" x14ac:dyDescent="0.25">
      <c r="A40" s="66"/>
      <c r="B40" s="43" t="s">
        <v>79</v>
      </c>
      <c r="C40" s="29"/>
      <c r="D40" s="30"/>
      <c r="E40" s="30"/>
      <c r="F40" s="31"/>
      <c r="G40" s="28"/>
      <c r="H40">
        <f t="shared" si="1"/>
        <v>0</v>
      </c>
      <c r="I40">
        <f t="shared" si="2"/>
        <v>0</v>
      </c>
    </row>
    <row r="41" spans="1:9" x14ac:dyDescent="0.25">
      <c r="A41" s="66"/>
      <c r="B41" s="25" t="s">
        <v>82</v>
      </c>
      <c r="C41" s="34"/>
      <c r="D41" s="26">
        <v>536</v>
      </c>
      <c r="E41" s="26">
        <v>595</v>
      </c>
      <c r="F41" s="27" t="s">
        <v>83</v>
      </c>
      <c r="G41" s="28"/>
      <c r="H41">
        <f t="shared" si="1"/>
        <v>0</v>
      </c>
      <c r="I41">
        <f t="shared" si="2"/>
        <v>0</v>
      </c>
    </row>
    <row r="42" spans="1:9" x14ac:dyDescent="0.25">
      <c r="A42" s="66"/>
      <c r="B42" s="22" t="s">
        <v>84</v>
      </c>
      <c r="C42" s="45"/>
      <c r="D42" s="23" t="s">
        <v>15</v>
      </c>
      <c r="E42" s="23" t="s">
        <v>15</v>
      </c>
      <c r="F42" s="24" t="s">
        <v>85</v>
      </c>
      <c r="G42" s="28"/>
      <c r="H42">
        <f t="shared" si="1"/>
        <v>0</v>
      </c>
      <c r="I42">
        <f t="shared" si="2"/>
        <v>0</v>
      </c>
    </row>
    <row r="43" spans="1:9" x14ac:dyDescent="0.25">
      <c r="A43" s="66"/>
      <c r="B43" s="25" t="s">
        <v>84</v>
      </c>
      <c r="C43" s="34"/>
      <c r="D43" s="26">
        <v>716</v>
      </c>
      <c r="E43" s="26">
        <v>795</v>
      </c>
      <c r="F43" s="27" t="s">
        <v>86</v>
      </c>
      <c r="G43" s="28"/>
      <c r="H43">
        <f t="shared" si="1"/>
        <v>0</v>
      </c>
      <c r="I43">
        <f t="shared" si="2"/>
        <v>0</v>
      </c>
    </row>
    <row r="44" spans="1:9" x14ac:dyDescent="0.25">
      <c r="A44" s="66"/>
      <c r="B44" s="39" t="s">
        <v>87</v>
      </c>
      <c r="C44" s="40"/>
      <c r="D44" s="41">
        <v>580</v>
      </c>
      <c r="E44" s="41">
        <v>645</v>
      </c>
      <c r="F44" s="42" t="s">
        <v>89</v>
      </c>
      <c r="G44" s="28"/>
      <c r="H44">
        <f t="shared" si="1"/>
        <v>0</v>
      </c>
      <c r="I44">
        <f t="shared" si="2"/>
        <v>0</v>
      </c>
    </row>
    <row r="45" spans="1:9" x14ac:dyDescent="0.25">
      <c r="A45" s="66"/>
      <c r="B45" s="43" t="s">
        <v>88</v>
      </c>
      <c r="C45" s="29"/>
      <c r="D45" s="30"/>
      <c r="E45" s="30"/>
      <c r="F45" s="31"/>
      <c r="G45" s="28"/>
      <c r="H45">
        <f t="shared" si="1"/>
        <v>0</v>
      </c>
      <c r="I45">
        <f t="shared" si="2"/>
        <v>0</v>
      </c>
    </row>
    <row r="46" spans="1:9" x14ac:dyDescent="0.25">
      <c r="A46" s="66"/>
      <c r="B46" s="39" t="s">
        <v>90</v>
      </c>
      <c r="C46" s="40"/>
      <c r="D46" s="26">
        <v>446</v>
      </c>
      <c r="E46" s="26">
        <v>495</v>
      </c>
      <c r="F46" s="27" t="s">
        <v>91</v>
      </c>
      <c r="G46" s="28"/>
      <c r="H46">
        <f t="shared" si="1"/>
        <v>0</v>
      </c>
      <c r="I46">
        <f t="shared" si="2"/>
        <v>0</v>
      </c>
    </row>
    <row r="47" spans="1:9" x14ac:dyDescent="0.25">
      <c r="A47" s="66"/>
      <c r="B47" s="43" t="s">
        <v>92</v>
      </c>
      <c r="C47" s="29"/>
      <c r="D47" s="30" t="s">
        <v>65</v>
      </c>
      <c r="E47" s="30" t="s">
        <v>65</v>
      </c>
      <c r="F47" s="31" t="s">
        <v>91</v>
      </c>
      <c r="G47" s="28"/>
      <c r="H47">
        <f t="shared" si="1"/>
        <v>0</v>
      </c>
      <c r="I47">
        <f t="shared" si="2"/>
        <v>0</v>
      </c>
    </row>
    <row r="48" spans="1:9" x14ac:dyDescent="0.25">
      <c r="A48" s="66"/>
      <c r="B48" s="39" t="s">
        <v>93</v>
      </c>
      <c r="C48" s="40"/>
      <c r="D48" s="41">
        <v>896</v>
      </c>
      <c r="E48" s="41">
        <v>995</v>
      </c>
      <c r="F48" s="42" t="s">
        <v>94</v>
      </c>
      <c r="G48" s="28"/>
      <c r="H48">
        <f t="shared" si="1"/>
        <v>0</v>
      </c>
      <c r="I48">
        <f t="shared" si="2"/>
        <v>0</v>
      </c>
    </row>
    <row r="49" spans="1:12" x14ac:dyDescent="0.25">
      <c r="A49" s="66"/>
      <c r="B49" s="39" t="s">
        <v>95</v>
      </c>
      <c r="C49" s="40"/>
      <c r="D49" s="41">
        <v>3686</v>
      </c>
      <c r="E49" s="41">
        <v>4095</v>
      </c>
      <c r="F49" s="42" t="s">
        <v>97</v>
      </c>
      <c r="G49" s="28"/>
      <c r="H49">
        <f t="shared" si="1"/>
        <v>0</v>
      </c>
      <c r="I49">
        <f t="shared" si="2"/>
        <v>0</v>
      </c>
    </row>
    <row r="50" spans="1:12" x14ac:dyDescent="0.25">
      <c r="A50" s="66"/>
      <c r="B50" s="43" t="s">
        <v>96</v>
      </c>
      <c r="C50" s="29"/>
      <c r="D50" s="30"/>
      <c r="E50" s="30"/>
      <c r="F50" s="31"/>
      <c r="G50" s="28"/>
      <c r="H50">
        <f t="shared" si="1"/>
        <v>0</v>
      </c>
      <c r="I50">
        <f t="shared" si="2"/>
        <v>0</v>
      </c>
    </row>
    <row r="51" spans="1:12" x14ac:dyDescent="0.25">
      <c r="A51" s="66"/>
      <c r="B51" s="25" t="s">
        <v>98</v>
      </c>
      <c r="C51" s="34"/>
      <c r="D51" s="26">
        <v>27</v>
      </c>
      <c r="E51" s="26">
        <v>30</v>
      </c>
      <c r="F51" s="27" t="s">
        <v>99</v>
      </c>
      <c r="G51" s="28"/>
      <c r="H51">
        <f t="shared" si="1"/>
        <v>0</v>
      </c>
      <c r="I51">
        <f t="shared" si="2"/>
        <v>0</v>
      </c>
    </row>
    <row r="52" spans="1:12" x14ac:dyDescent="0.25">
      <c r="A52" s="66"/>
      <c r="B52" s="22" t="s">
        <v>100</v>
      </c>
      <c r="C52" s="45"/>
      <c r="D52" s="23">
        <v>68</v>
      </c>
      <c r="E52" s="23">
        <v>75</v>
      </c>
      <c r="F52" s="24" t="s">
        <v>101</v>
      </c>
      <c r="G52" s="28"/>
      <c r="H52">
        <f t="shared" si="1"/>
        <v>0</v>
      </c>
      <c r="I52">
        <f t="shared" si="2"/>
        <v>0</v>
      </c>
    </row>
    <row r="53" spans="1:12" x14ac:dyDescent="0.25">
      <c r="A53" s="66"/>
      <c r="B53" s="25" t="s">
        <v>102</v>
      </c>
      <c r="C53" s="34"/>
      <c r="D53" s="26">
        <v>1570</v>
      </c>
      <c r="E53" s="26">
        <v>1745</v>
      </c>
      <c r="F53" s="27" t="s">
        <v>104</v>
      </c>
      <c r="G53" s="28"/>
      <c r="H53">
        <f t="shared" si="1"/>
        <v>0</v>
      </c>
      <c r="I53">
        <f t="shared" si="2"/>
        <v>0</v>
      </c>
    </row>
    <row r="54" spans="1:12" x14ac:dyDescent="0.25">
      <c r="A54" s="66"/>
      <c r="B54" s="33" t="s">
        <v>103</v>
      </c>
      <c r="C54" s="25"/>
      <c r="D54" s="26"/>
      <c r="E54" s="26"/>
      <c r="F54" s="27"/>
      <c r="G54" s="28"/>
      <c r="H54">
        <f t="shared" si="1"/>
        <v>0</v>
      </c>
      <c r="I54">
        <f t="shared" si="2"/>
        <v>0</v>
      </c>
    </row>
    <row r="55" spans="1:12" x14ac:dyDescent="0.25">
      <c r="A55" s="66"/>
      <c r="B55" s="39" t="s">
        <v>105</v>
      </c>
      <c r="C55" s="40"/>
      <c r="D55" s="41">
        <v>716</v>
      </c>
      <c r="E55" s="41">
        <v>795</v>
      </c>
      <c r="F55" s="42" t="s">
        <v>106</v>
      </c>
      <c r="G55" s="28"/>
      <c r="H55">
        <f t="shared" si="1"/>
        <v>0</v>
      </c>
      <c r="I55">
        <f t="shared" si="2"/>
        <v>0</v>
      </c>
    </row>
    <row r="56" spans="1:12" x14ac:dyDescent="0.25">
      <c r="A56" s="66"/>
      <c r="B56" s="25" t="s">
        <v>55</v>
      </c>
      <c r="C56" s="34"/>
      <c r="D56" s="26">
        <v>176</v>
      </c>
      <c r="E56" s="26">
        <v>195</v>
      </c>
      <c r="F56" s="27" t="s">
        <v>56</v>
      </c>
      <c r="G56" s="28"/>
      <c r="H56">
        <f t="shared" si="1"/>
        <v>0</v>
      </c>
      <c r="I56">
        <f t="shared" si="2"/>
        <v>0</v>
      </c>
    </row>
    <row r="57" spans="1:12" x14ac:dyDescent="0.25">
      <c r="A57" s="66"/>
      <c r="B57" s="117" t="s">
        <v>433</v>
      </c>
      <c r="C57" s="113"/>
      <c r="D57" s="107">
        <v>86</v>
      </c>
      <c r="E57" s="107">
        <v>95</v>
      </c>
      <c r="F57" s="183" t="s">
        <v>411</v>
      </c>
      <c r="G57" s="183"/>
      <c r="H57">
        <f>IF(NOT(ISBLANK(A57)),D57,0)</f>
        <v>0</v>
      </c>
      <c r="I57">
        <f>IF(NOT(ISBLANK(A57)),E57,0)</f>
        <v>0</v>
      </c>
      <c r="J57" s="183"/>
      <c r="K57" s="183"/>
      <c r="L57" s="183"/>
    </row>
    <row r="58" spans="1:12" x14ac:dyDescent="0.25">
      <c r="B58" s="91"/>
    </row>
    <row r="59" spans="1:12" x14ac:dyDescent="0.25">
      <c r="B59" s="98" t="s">
        <v>108</v>
      </c>
      <c r="C59" s="18"/>
    </row>
    <row r="60" spans="1:12" x14ac:dyDescent="0.25">
      <c r="B60" s="98"/>
      <c r="C60" s="18"/>
      <c r="F60" s="149"/>
    </row>
    <row r="61" spans="1:12" x14ac:dyDescent="0.25">
      <c r="A61" s="66"/>
      <c r="B61" s="102" t="s">
        <v>109</v>
      </c>
      <c r="C61" s="101"/>
      <c r="D61" s="8">
        <v>149</v>
      </c>
      <c r="E61" s="8">
        <v>165</v>
      </c>
      <c r="F61" s="149" t="s">
        <v>110</v>
      </c>
      <c r="H61">
        <f>IF(NOT(ISBLANK(A61)),D61,0)</f>
        <v>0</v>
      </c>
      <c r="I61">
        <f>IF(NOT(ISBLANK(A61)),E61,0)</f>
        <v>0</v>
      </c>
    </row>
    <row r="62" spans="1:12" x14ac:dyDescent="0.25">
      <c r="A62" s="66"/>
      <c r="B62" t="s">
        <v>111</v>
      </c>
      <c r="C62" s="5"/>
      <c r="D62" s="2">
        <v>31</v>
      </c>
      <c r="E62" s="2">
        <v>35</v>
      </c>
      <c r="F62" s="178" t="s">
        <v>113</v>
      </c>
      <c r="G62" s="178"/>
      <c r="H62">
        <f t="shared" ref="H62:H77" si="3">IF(NOT(ISBLANK(A62)),D62,0)</f>
        <v>0</v>
      </c>
      <c r="I62">
        <f t="shared" ref="I62:I77" si="4">IF(NOT(ISBLANK(A62)),E62,0)</f>
        <v>0</v>
      </c>
    </row>
    <row r="63" spans="1:12" x14ac:dyDescent="0.25">
      <c r="A63" s="66"/>
      <c r="B63" s="91" t="s">
        <v>112</v>
      </c>
      <c r="C63" s="84"/>
      <c r="D63" s="89"/>
      <c r="E63" s="89"/>
      <c r="F63" s="177"/>
      <c r="G63" s="161"/>
      <c r="H63">
        <f t="shared" si="3"/>
        <v>0</v>
      </c>
      <c r="I63">
        <f t="shared" si="4"/>
        <v>0</v>
      </c>
    </row>
    <row r="64" spans="1:12" x14ac:dyDescent="0.25">
      <c r="A64" s="66"/>
      <c r="B64" s="88" t="s">
        <v>413</v>
      </c>
      <c r="C64" s="5"/>
      <c r="D64" s="2">
        <v>176</v>
      </c>
      <c r="E64" s="107">
        <v>195</v>
      </c>
      <c r="F64" s="183" t="s">
        <v>414</v>
      </c>
      <c r="G64" s="183"/>
      <c r="H64">
        <f t="shared" si="3"/>
        <v>0</v>
      </c>
      <c r="I64">
        <f t="shared" si="4"/>
        <v>0</v>
      </c>
      <c r="J64" s="183"/>
      <c r="K64" s="183"/>
      <c r="L64" s="183"/>
    </row>
    <row r="65" spans="1:12" x14ac:dyDescent="0.25">
      <c r="A65" s="66"/>
      <c r="B65" s="115" t="s">
        <v>114</v>
      </c>
      <c r="C65" s="5"/>
      <c r="D65" s="2">
        <v>35</v>
      </c>
      <c r="E65" s="2">
        <v>40</v>
      </c>
      <c r="F65" s="150" t="s">
        <v>116</v>
      </c>
      <c r="G65" s="161"/>
      <c r="H65">
        <f t="shared" si="3"/>
        <v>0</v>
      </c>
      <c r="I65">
        <f t="shared" si="4"/>
        <v>0</v>
      </c>
    </row>
    <row r="66" spans="1:12" x14ac:dyDescent="0.25">
      <c r="A66" s="66"/>
      <c r="B66" s="11" t="s">
        <v>117</v>
      </c>
      <c r="C66" s="10"/>
      <c r="D66" s="12">
        <v>473</v>
      </c>
      <c r="E66" s="12">
        <v>525</v>
      </c>
      <c r="F66" s="148" t="s">
        <v>119</v>
      </c>
      <c r="H66">
        <f t="shared" si="3"/>
        <v>0</v>
      </c>
      <c r="I66">
        <f t="shared" si="4"/>
        <v>0</v>
      </c>
    </row>
    <row r="67" spans="1:12" x14ac:dyDescent="0.25">
      <c r="A67" s="66"/>
      <c r="B67" s="100" t="s">
        <v>118</v>
      </c>
      <c r="C67" s="99"/>
      <c r="D67" s="15"/>
      <c r="E67" s="15"/>
      <c r="F67" s="149"/>
      <c r="H67">
        <f t="shared" si="3"/>
        <v>0</v>
      </c>
      <c r="I67">
        <f t="shared" si="4"/>
        <v>0</v>
      </c>
    </row>
    <row r="68" spans="1:12" x14ac:dyDescent="0.25">
      <c r="A68" s="66"/>
      <c r="B68" s="154" t="s">
        <v>120</v>
      </c>
      <c r="C68" s="61"/>
      <c r="D68" s="50">
        <v>608</v>
      </c>
      <c r="E68" s="50">
        <v>675</v>
      </c>
      <c r="F68" s="179" t="s">
        <v>121</v>
      </c>
      <c r="G68" s="28"/>
      <c r="H68">
        <f t="shared" si="3"/>
        <v>0</v>
      </c>
      <c r="I68">
        <f t="shared" si="4"/>
        <v>0</v>
      </c>
    </row>
    <row r="69" spans="1:12" x14ac:dyDescent="0.25">
      <c r="A69" s="66"/>
      <c r="B69" s="88" t="s">
        <v>124</v>
      </c>
      <c r="C69" s="128"/>
      <c r="D69" s="86">
        <v>158</v>
      </c>
      <c r="E69" s="86">
        <v>175</v>
      </c>
      <c r="F69" s="148" t="s">
        <v>126</v>
      </c>
      <c r="H69">
        <f t="shared" si="3"/>
        <v>0</v>
      </c>
      <c r="I69">
        <f t="shared" si="4"/>
        <v>0</v>
      </c>
    </row>
    <row r="70" spans="1:12" x14ac:dyDescent="0.25">
      <c r="A70" s="66"/>
      <c r="B70" s="25" t="s">
        <v>128</v>
      </c>
      <c r="C70" s="34"/>
      <c r="D70" s="26">
        <v>113</v>
      </c>
      <c r="E70" s="26">
        <v>125</v>
      </c>
      <c r="F70" s="75" t="s">
        <v>130</v>
      </c>
      <c r="G70" s="28"/>
      <c r="H70">
        <f t="shared" si="3"/>
        <v>0</v>
      </c>
      <c r="I70">
        <f t="shared" si="4"/>
        <v>0</v>
      </c>
    </row>
    <row r="71" spans="1:12" x14ac:dyDescent="0.25">
      <c r="A71" s="66"/>
      <c r="B71" s="72" t="s">
        <v>129</v>
      </c>
      <c r="C71" s="25"/>
      <c r="D71" s="52"/>
      <c r="E71" s="26"/>
      <c r="F71" s="53"/>
      <c r="G71" s="156"/>
      <c r="H71">
        <f t="shared" si="3"/>
        <v>0</v>
      </c>
      <c r="I71">
        <f t="shared" si="4"/>
        <v>0</v>
      </c>
    </row>
    <row r="72" spans="1:12" x14ac:dyDescent="0.25">
      <c r="A72" s="66"/>
      <c r="B72" s="166" t="s">
        <v>131</v>
      </c>
      <c r="C72" s="45"/>
      <c r="D72" s="23">
        <v>293</v>
      </c>
      <c r="E72" s="23">
        <v>325</v>
      </c>
      <c r="F72" s="24" t="s">
        <v>132</v>
      </c>
      <c r="G72" s="156"/>
      <c r="H72">
        <f t="shared" si="3"/>
        <v>0</v>
      </c>
      <c r="I72">
        <f t="shared" si="4"/>
        <v>0</v>
      </c>
    </row>
    <row r="73" spans="1:12" x14ac:dyDescent="0.25">
      <c r="A73" s="66"/>
      <c r="B73" t="s">
        <v>133</v>
      </c>
      <c r="C73" s="5"/>
      <c r="D73" s="2">
        <v>266</v>
      </c>
      <c r="E73" s="2">
        <v>295</v>
      </c>
      <c r="F73" s="134" t="s">
        <v>134</v>
      </c>
      <c r="H73">
        <f t="shared" si="3"/>
        <v>0</v>
      </c>
      <c r="I73">
        <f t="shared" si="4"/>
        <v>0</v>
      </c>
    </row>
    <row r="74" spans="1:12" x14ac:dyDescent="0.25">
      <c r="A74" s="66"/>
      <c r="B74" s="102" t="s">
        <v>135</v>
      </c>
      <c r="C74" s="101"/>
      <c r="D74" s="8">
        <v>176</v>
      </c>
      <c r="E74" s="8">
        <v>195</v>
      </c>
      <c r="F74" s="149" t="s">
        <v>136</v>
      </c>
      <c r="H74">
        <f t="shared" si="3"/>
        <v>0</v>
      </c>
      <c r="I74">
        <f t="shared" si="4"/>
        <v>0</v>
      </c>
    </row>
    <row r="75" spans="1:12" x14ac:dyDescent="0.25">
      <c r="A75" s="66"/>
      <c r="B75" s="11" t="s">
        <v>415</v>
      </c>
      <c r="C75" s="10"/>
      <c r="D75" s="12">
        <v>806</v>
      </c>
      <c r="E75" s="12">
        <v>895</v>
      </c>
      <c r="F75" s="13" t="s">
        <v>417</v>
      </c>
      <c r="G75" s="13"/>
      <c r="H75">
        <f t="shared" si="3"/>
        <v>0</v>
      </c>
      <c r="I75">
        <f t="shared" si="4"/>
        <v>0</v>
      </c>
      <c r="J75" s="13"/>
      <c r="K75" s="13"/>
      <c r="L75" s="13"/>
    </row>
    <row r="76" spans="1:12" x14ac:dyDescent="0.25">
      <c r="A76" s="66"/>
      <c r="B76" s="100" t="s">
        <v>416</v>
      </c>
      <c r="C76" s="99"/>
      <c r="D76" s="15"/>
      <c r="E76" s="15"/>
      <c r="F76" s="183"/>
      <c r="G76" s="183"/>
      <c r="H76">
        <f t="shared" si="3"/>
        <v>0</v>
      </c>
      <c r="I76">
        <f t="shared" si="4"/>
        <v>0</v>
      </c>
      <c r="J76" s="183"/>
      <c r="K76" s="183"/>
      <c r="L76" s="183"/>
    </row>
    <row r="77" spans="1:12" x14ac:dyDescent="0.25">
      <c r="A77" s="66"/>
      <c r="B77" t="s">
        <v>381</v>
      </c>
      <c r="C77" s="5"/>
      <c r="D77" s="2">
        <v>35</v>
      </c>
      <c r="E77" s="2">
        <v>40</v>
      </c>
      <c r="F77" s="148" t="s">
        <v>383</v>
      </c>
      <c r="H77">
        <f t="shared" si="3"/>
        <v>0</v>
      </c>
      <c r="I77">
        <f t="shared" si="4"/>
        <v>0</v>
      </c>
    </row>
    <row r="78" spans="1:12" x14ac:dyDescent="0.25">
      <c r="B78" s="91"/>
    </row>
    <row r="79" spans="1:12" x14ac:dyDescent="0.25">
      <c r="B79" s="91"/>
    </row>
    <row r="80" spans="1:12" x14ac:dyDescent="0.25">
      <c r="B80" s="98" t="s">
        <v>148</v>
      </c>
      <c r="F80" s="97" t="s">
        <v>208</v>
      </c>
      <c r="G80" s="97" t="s">
        <v>396</v>
      </c>
    </row>
    <row r="81" spans="1:9" x14ac:dyDescent="0.25">
      <c r="A81" s="66"/>
      <c r="B81" s="48" t="s">
        <v>147</v>
      </c>
      <c r="C81" s="84"/>
      <c r="D81" s="15" t="s">
        <v>65</v>
      </c>
      <c r="E81" s="15" t="s">
        <v>65</v>
      </c>
      <c r="F81" s="149" t="s">
        <v>395</v>
      </c>
      <c r="H81">
        <f t="shared" ref="H81:H82" si="5">IF(NOT(ISBLANK(A81)),D81,0)</f>
        <v>0</v>
      </c>
      <c r="I81">
        <f t="shared" ref="I81:I82" si="6">IF(NOT(ISBLANK(A81)),E81,0)</f>
        <v>0</v>
      </c>
    </row>
    <row r="82" spans="1:9" x14ac:dyDescent="0.25">
      <c r="A82" s="66"/>
      <c r="B82" s="104" t="s">
        <v>149</v>
      </c>
      <c r="C82" s="87"/>
      <c r="D82" s="15">
        <v>1526</v>
      </c>
      <c r="E82" s="15">
        <v>1695</v>
      </c>
      <c r="F82" s="150" t="s">
        <v>397</v>
      </c>
      <c r="G82" s="148" t="s">
        <v>398</v>
      </c>
      <c r="H82">
        <f t="shared" si="5"/>
        <v>0</v>
      </c>
      <c r="I82">
        <f t="shared" si="6"/>
        <v>0</v>
      </c>
    </row>
    <row r="83" spans="1:9" x14ac:dyDescent="0.25">
      <c r="A83" s="66"/>
      <c r="B83" s="88"/>
      <c r="C83" s="87"/>
      <c r="D83" s="86"/>
      <c r="E83" s="86"/>
      <c r="F83" s="150"/>
    </row>
    <row r="84" spans="1:9" hidden="1" x14ac:dyDescent="0.25">
      <c r="A84" s="66"/>
      <c r="B84" s="84" t="s">
        <v>150</v>
      </c>
      <c r="C84" s="84"/>
      <c r="D84" s="89">
        <v>220</v>
      </c>
      <c r="E84" s="89">
        <v>245</v>
      </c>
      <c r="F84" s="149"/>
      <c r="H84">
        <f t="shared" ref="H84" si="7">IF(NOT(ISBLANK(A84)),D84,0)</f>
        <v>0</v>
      </c>
      <c r="I84">
        <f t="shared" ref="I84" si="8">IF(NOT(ISBLANK(A84)),E84,0)</f>
        <v>0</v>
      </c>
    </row>
    <row r="85" spans="1:9" x14ac:dyDescent="0.25">
      <c r="A85" s="66"/>
      <c r="B85" s="84" t="s">
        <v>151</v>
      </c>
      <c r="C85" s="87"/>
      <c r="D85" s="89">
        <v>220</v>
      </c>
      <c r="E85" s="89">
        <v>245</v>
      </c>
      <c r="F85" s="149"/>
      <c r="H85">
        <f t="shared" ref="H85:H93" si="9">IF(NOT(ISBLANK(A85)),D85,0)</f>
        <v>0</v>
      </c>
      <c r="I85">
        <f t="shared" ref="I85:I93" si="10">IF(NOT(ISBLANK(A85)),E85,0)</f>
        <v>0</v>
      </c>
    </row>
    <row r="86" spans="1:9" x14ac:dyDescent="0.25">
      <c r="A86" s="66"/>
      <c r="B86" s="84" t="s">
        <v>152</v>
      </c>
      <c r="C86" s="87"/>
      <c r="D86" s="15" t="s">
        <v>65</v>
      </c>
      <c r="E86" s="15" t="s">
        <v>65</v>
      </c>
      <c r="F86" s="149"/>
      <c r="H86">
        <f t="shared" si="9"/>
        <v>0</v>
      </c>
      <c r="I86">
        <f t="shared" si="10"/>
        <v>0</v>
      </c>
    </row>
    <row r="87" spans="1:9" x14ac:dyDescent="0.25">
      <c r="A87" s="66"/>
      <c r="B87" s="84" t="s">
        <v>323</v>
      </c>
      <c r="C87" s="87"/>
      <c r="D87" s="89">
        <v>220</v>
      </c>
      <c r="E87" s="89">
        <v>245</v>
      </c>
      <c r="F87" s="149"/>
      <c r="H87">
        <f t="shared" si="9"/>
        <v>0</v>
      </c>
      <c r="I87">
        <f t="shared" si="10"/>
        <v>0</v>
      </c>
    </row>
    <row r="88" spans="1:9" x14ac:dyDescent="0.25">
      <c r="A88" s="66"/>
      <c r="B88" s="84" t="s">
        <v>154</v>
      </c>
      <c r="C88" s="87"/>
      <c r="D88" s="89">
        <v>220</v>
      </c>
      <c r="E88" s="89">
        <v>245</v>
      </c>
      <c r="F88" s="149"/>
      <c r="H88">
        <f t="shared" si="9"/>
        <v>0</v>
      </c>
      <c r="I88">
        <f t="shared" si="10"/>
        <v>0</v>
      </c>
    </row>
    <row r="89" spans="1:9" x14ac:dyDescent="0.25">
      <c r="A89" s="66"/>
      <c r="B89" s="112" t="s">
        <v>155</v>
      </c>
      <c r="C89" s="92"/>
      <c r="D89" s="94">
        <v>220</v>
      </c>
      <c r="E89" s="2">
        <v>245</v>
      </c>
      <c r="H89">
        <f t="shared" si="9"/>
        <v>0</v>
      </c>
      <c r="I89">
        <f t="shared" si="10"/>
        <v>0</v>
      </c>
    </row>
    <row r="90" spans="1:9" x14ac:dyDescent="0.25">
      <c r="A90" s="66"/>
      <c r="B90" s="96" t="s">
        <v>322</v>
      </c>
      <c r="C90" s="84"/>
      <c r="D90" s="89"/>
      <c r="E90" s="89"/>
      <c r="F90" s="149"/>
      <c r="H90">
        <f t="shared" si="9"/>
        <v>0</v>
      </c>
      <c r="I90">
        <f t="shared" si="10"/>
        <v>0</v>
      </c>
    </row>
    <row r="91" spans="1:9" x14ac:dyDescent="0.25">
      <c r="A91" s="66"/>
      <c r="B91" s="112" t="s">
        <v>368</v>
      </c>
      <c r="C91" s="92"/>
      <c r="D91" s="94">
        <v>220</v>
      </c>
      <c r="E91" s="86">
        <v>245</v>
      </c>
      <c r="H91">
        <f t="shared" si="9"/>
        <v>0</v>
      </c>
      <c r="I91">
        <f t="shared" si="10"/>
        <v>0</v>
      </c>
    </row>
    <row r="92" spans="1:9" x14ac:dyDescent="0.25">
      <c r="A92" s="66"/>
      <c r="B92" s="84" t="s">
        <v>432</v>
      </c>
      <c r="C92" s="87"/>
      <c r="D92" s="89">
        <v>220</v>
      </c>
      <c r="E92" s="89">
        <v>245</v>
      </c>
      <c r="F92" s="183"/>
      <c r="G92" s="195"/>
      <c r="H92">
        <f>IF(NOT(ISBLANK(A92)),D92,0)</f>
        <v>0</v>
      </c>
      <c r="I92">
        <f>IF(NOT(ISBLANK(A92)),E92,0)</f>
        <v>0</v>
      </c>
    </row>
    <row r="93" spans="1:9" x14ac:dyDescent="0.25">
      <c r="A93" s="66"/>
      <c r="B93" s="87" t="s">
        <v>320</v>
      </c>
      <c r="C93" s="87"/>
      <c r="D93" s="86">
        <v>220</v>
      </c>
      <c r="E93" s="86">
        <v>245</v>
      </c>
      <c r="F93" s="149"/>
      <c r="H93">
        <f t="shared" si="9"/>
        <v>0</v>
      </c>
      <c r="I93">
        <f t="shared" si="10"/>
        <v>0</v>
      </c>
    </row>
    <row r="95" spans="1:9" x14ac:dyDescent="0.25">
      <c r="B95" t="s">
        <v>166</v>
      </c>
      <c r="D95" s="157">
        <f>SUM(H6,H7,H16:H93)</f>
        <v>52931</v>
      </c>
      <c r="E95" s="157">
        <f>SUM(I6,I7,I16:I93)</f>
        <v>55000</v>
      </c>
    </row>
    <row r="96" spans="1:9" x14ac:dyDescent="0.25">
      <c r="A96" s="65"/>
    </row>
    <row r="97" spans="1:10" x14ac:dyDescent="0.25">
      <c r="A97" s="66"/>
      <c r="B97" t="s">
        <v>167</v>
      </c>
      <c r="D97" s="158">
        <f>PRODUCT(D95,0.99)</f>
        <v>52401.69</v>
      </c>
      <c r="E97" s="83">
        <f t="shared" ref="E97:E104" si="11">1-(D97/$E$95)</f>
        <v>4.7242000000000006E-2</v>
      </c>
      <c r="F97" s="148" t="s">
        <v>169</v>
      </c>
      <c r="H97">
        <f t="shared" ref="H97:H104" si="12">IF(NOT(ISBLANK(A97)),D97,0)</f>
        <v>0</v>
      </c>
    </row>
    <row r="98" spans="1:10" x14ac:dyDescent="0.25">
      <c r="A98" s="66"/>
      <c r="B98" t="s">
        <v>176</v>
      </c>
      <c r="D98" s="158">
        <f>PRODUCT(D95,0.98)</f>
        <v>51872.38</v>
      </c>
      <c r="E98" s="83">
        <f t="shared" si="11"/>
        <v>5.686581818181824E-2</v>
      </c>
      <c r="H98">
        <f t="shared" si="12"/>
        <v>0</v>
      </c>
    </row>
    <row r="99" spans="1:10" x14ac:dyDescent="0.25">
      <c r="A99" s="66"/>
      <c r="B99" t="s">
        <v>168</v>
      </c>
      <c r="D99" s="158">
        <f>PRODUCT(D95,0.97)</f>
        <v>51343.07</v>
      </c>
      <c r="E99" s="83">
        <f t="shared" si="11"/>
        <v>6.6489636363636362E-2</v>
      </c>
      <c r="H99">
        <f t="shared" si="12"/>
        <v>0</v>
      </c>
    </row>
    <row r="100" spans="1:10" x14ac:dyDescent="0.25">
      <c r="A100" s="66"/>
      <c r="B100" t="s">
        <v>177</v>
      </c>
      <c r="D100" s="158">
        <f>PRODUCT(D95,0.96)</f>
        <v>50813.759999999995</v>
      </c>
      <c r="E100" s="83">
        <f t="shared" si="11"/>
        <v>7.6113454545454595E-2</v>
      </c>
      <c r="H100">
        <f t="shared" si="12"/>
        <v>0</v>
      </c>
    </row>
    <row r="101" spans="1:10" x14ac:dyDescent="0.25">
      <c r="A101" s="66"/>
      <c r="B101" t="s">
        <v>173</v>
      </c>
      <c r="D101" s="158">
        <f>PRODUCT(D95,0.95)</f>
        <v>50284.45</v>
      </c>
      <c r="E101" s="83">
        <f t="shared" si="11"/>
        <v>8.5737272727272829E-2</v>
      </c>
      <c r="H101">
        <f t="shared" si="12"/>
        <v>0</v>
      </c>
    </row>
    <row r="102" spans="1:10" x14ac:dyDescent="0.25">
      <c r="A102" s="66"/>
      <c r="B102" t="s">
        <v>178</v>
      </c>
      <c r="D102" s="158">
        <f>PRODUCT(D95,0.94)</f>
        <v>49755.14</v>
      </c>
      <c r="E102" s="83">
        <f t="shared" si="11"/>
        <v>9.5361090909090951E-2</v>
      </c>
      <c r="H102">
        <f t="shared" si="12"/>
        <v>0</v>
      </c>
    </row>
    <row r="103" spans="1:10" x14ac:dyDescent="0.25">
      <c r="A103" s="66"/>
      <c r="B103" t="s">
        <v>179</v>
      </c>
      <c r="D103" s="158">
        <f>PRODUCT(D95,0.93)</f>
        <v>49225.83</v>
      </c>
      <c r="E103" s="83">
        <f t="shared" si="11"/>
        <v>0.10498490909090907</v>
      </c>
      <c r="H103">
        <f t="shared" si="12"/>
        <v>0</v>
      </c>
    </row>
    <row r="104" spans="1:10" x14ac:dyDescent="0.25">
      <c r="A104" s="66"/>
      <c r="B104" t="s">
        <v>180</v>
      </c>
      <c r="D104" s="158">
        <f>PRODUCT(D95,0.92)</f>
        <v>48696.520000000004</v>
      </c>
      <c r="E104" s="83">
        <f t="shared" si="11"/>
        <v>0.1146087272727272</v>
      </c>
      <c r="H104">
        <f t="shared" si="12"/>
        <v>0</v>
      </c>
    </row>
    <row r="106" spans="1:10" x14ac:dyDescent="0.25">
      <c r="A106" s="148" t="s">
        <v>174</v>
      </c>
      <c r="B106" t="s">
        <v>170</v>
      </c>
      <c r="D106" s="64">
        <v>8.7499999999999994E-2</v>
      </c>
      <c r="E106" s="198" t="s">
        <v>171</v>
      </c>
      <c r="F106" s="198"/>
    </row>
    <row r="108" spans="1:10" s="2" customFormat="1" x14ac:dyDescent="0.25">
      <c r="A108" s="148"/>
      <c r="B108" t="s">
        <v>172</v>
      </c>
      <c r="C108"/>
      <c r="D108" s="56">
        <f>SUM(H97:H104)*(1+D106)</f>
        <v>0</v>
      </c>
      <c r="F108" s="148"/>
      <c r="G108" s="148"/>
      <c r="H108"/>
      <c r="I108"/>
      <c r="J108"/>
    </row>
  </sheetData>
  <sheetProtection selectLockedCells="1" selectUnlockedCells="1"/>
  <mergeCells count="2">
    <mergeCell ref="E106:F106"/>
    <mergeCell ref="F12:G13"/>
  </mergeCells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SPORT</vt:lpstr>
      <vt:lpstr>SAHARA</vt:lpstr>
      <vt:lpstr>RUBICON</vt:lpstr>
      <vt:lpstr>RUBICON 392</vt:lpstr>
      <vt:lpstr>SPORT RHD</vt:lpstr>
      <vt:lpstr>SAHARA 4XE</vt:lpstr>
      <vt:lpstr>RUBICON 4XE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Fabian Zabala</cp:lastModifiedBy>
  <dcterms:created xsi:type="dcterms:W3CDTF">2020-07-24T14:16:17Z</dcterms:created>
  <dcterms:modified xsi:type="dcterms:W3CDTF">2021-07-15T18:13:21Z</dcterms:modified>
</cp:coreProperties>
</file>